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2760" yWindow="1545" windowWidth="10950" windowHeight="5655" tabRatio="794"/>
  </bookViews>
  <sheets>
    <sheet name="Осн. фін. пок." sheetId="14" r:id="rId1"/>
    <sheet name="І. Інф. до звіт." sheetId="2" r:id="rId2"/>
    <sheet name="ІІ. Розр. з бюджетом" sheetId="19" r:id="rId3"/>
    <sheet name="ІІІ. Рух грош. коштів" sheetId="18" r:id="rId4"/>
    <sheet name="IV кап.інв. V кред." sheetId="3" r:id="rId5"/>
    <sheet name="VI-VII джер.кап.інв.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#N/A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4">#N/A</definedName>
    <definedName name="_xlnm.Print_Area" localSheetId="5">#N/A</definedName>
    <definedName name="_xlnm.Print_Area" localSheetId="1">#N/A</definedName>
    <definedName name="_xlnm.Print_Area" localSheetId="0">'Осн. фін. пок.'!$A$1:$I$110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45621"/>
</workbook>
</file>

<file path=xl/calcChain.xml><?xml version="1.0" encoding="utf-8"?>
<calcChain xmlns="http://schemas.openxmlformats.org/spreadsheetml/2006/main">
  <c r="C105" i="14" l="1"/>
  <c r="C104" i="14"/>
  <c r="H54" i="18" l="1"/>
  <c r="F105" i="14" l="1"/>
  <c r="F104" i="14"/>
  <c r="E105" i="14"/>
  <c r="E104" i="14"/>
  <c r="D53" i="14"/>
  <c r="E53" i="14"/>
  <c r="F53" i="18" l="1"/>
  <c r="E53" i="18" l="1"/>
  <c r="H53" i="18" s="1"/>
  <c r="D53" i="18"/>
  <c r="E117" i="2"/>
  <c r="E112" i="2"/>
  <c r="D105" i="14" l="1"/>
  <c r="D104" i="14"/>
  <c r="C116" i="2" l="1"/>
  <c r="C104" i="2" s="1"/>
  <c r="D38" i="2" l="1"/>
  <c r="F117" i="2"/>
  <c r="D117" i="2"/>
  <c r="D113" i="2"/>
  <c r="D112" i="2"/>
  <c r="C112" i="2" l="1"/>
  <c r="E91" i="14" l="1"/>
  <c r="F116" i="2" l="1"/>
  <c r="F104" i="2" s="1"/>
  <c r="F115" i="2"/>
  <c r="F114" i="2"/>
  <c r="F113" i="2"/>
  <c r="F112" i="2"/>
  <c r="D11" i="18"/>
  <c r="E11" i="18"/>
  <c r="F11" i="18"/>
  <c r="C53" i="18"/>
  <c r="C50" i="18" s="1"/>
  <c r="C11" i="18"/>
  <c r="D116" i="2"/>
  <c r="C115" i="2"/>
  <c r="D115" i="2"/>
  <c r="C114" i="2"/>
  <c r="D114" i="2"/>
  <c r="C113" i="2"/>
  <c r="C111" i="2"/>
  <c r="E108" i="2"/>
  <c r="E106" i="2"/>
  <c r="E116" i="2"/>
  <c r="E104" i="2" s="1"/>
  <c r="E115" i="2"/>
  <c r="G115" i="2" s="1"/>
  <c r="E114" i="2"/>
  <c r="E113" i="2"/>
  <c r="E111" i="2" s="1"/>
  <c r="F15" i="2"/>
  <c r="F18" i="2" s="1"/>
  <c r="C15" i="2"/>
  <c r="I15" i="2" s="1"/>
  <c r="AA11" i="9"/>
  <c r="AA12" i="9"/>
  <c r="AA13" i="9"/>
  <c r="AA14" i="9"/>
  <c r="AA15" i="9"/>
  <c r="Z11" i="9"/>
  <c r="Z12" i="9"/>
  <c r="Z13" i="9"/>
  <c r="Z14" i="9"/>
  <c r="Z15" i="9"/>
  <c r="D43" i="19"/>
  <c r="E43" i="19"/>
  <c r="F43" i="19"/>
  <c r="D38" i="19"/>
  <c r="E38" i="19"/>
  <c r="F38" i="19"/>
  <c r="G38" i="19" s="1"/>
  <c r="D33" i="19"/>
  <c r="E33" i="19"/>
  <c r="F33" i="19"/>
  <c r="D23" i="19"/>
  <c r="E23" i="19"/>
  <c r="F23" i="19"/>
  <c r="F73" i="2"/>
  <c r="E73" i="2"/>
  <c r="D73" i="2"/>
  <c r="D69" i="2"/>
  <c r="E69" i="2"/>
  <c r="F69" i="2"/>
  <c r="D61" i="2"/>
  <c r="E61" i="2"/>
  <c r="F61" i="2"/>
  <c r="E38" i="2"/>
  <c r="F38" i="2"/>
  <c r="D27" i="2"/>
  <c r="D37" i="2" s="1"/>
  <c r="E27" i="2"/>
  <c r="E37" i="2" s="1"/>
  <c r="F27" i="2"/>
  <c r="F37" i="2" s="1"/>
  <c r="D100" i="14"/>
  <c r="E100" i="14"/>
  <c r="F100" i="14"/>
  <c r="C100" i="14"/>
  <c r="D91" i="14"/>
  <c r="F91" i="14"/>
  <c r="D85" i="14"/>
  <c r="E85" i="14"/>
  <c r="E97" i="14" s="1"/>
  <c r="F85" i="14"/>
  <c r="D54" i="14"/>
  <c r="E54" i="14"/>
  <c r="F54" i="14"/>
  <c r="F53" i="14"/>
  <c r="D44" i="14"/>
  <c r="E44" i="14"/>
  <c r="F44" i="14"/>
  <c r="C44" i="14"/>
  <c r="D43" i="14"/>
  <c r="E43" i="14"/>
  <c r="F43" i="14"/>
  <c r="C43" i="14"/>
  <c r="D42" i="14"/>
  <c r="E42" i="14"/>
  <c r="F42" i="14"/>
  <c r="G42" i="14" s="1"/>
  <c r="C42" i="14"/>
  <c r="D41" i="14"/>
  <c r="E41" i="14"/>
  <c r="F41" i="14"/>
  <c r="C41" i="14"/>
  <c r="D40" i="14"/>
  <c r="E40" i="14"/>
  <c r="F40" i="14"/>
  <c r="C40" i="14"/>
  <c r="D34" i="14"/>
  <c r="E34" i="14"/>
  <c r="F34" i="14"/>
  <c r="C34" i="14"/>
  <c r="G101" i="14"/>
  <c r="H101" i="14"/>
  <c r="G102" i="14"/>
  <c r="H102" i="14"/>
  <c r="G103" i="14"/>
  <c r="H103" i="14"/>
  <c r="N29" i="9"/>
  <c r="N30" i="9"/>
  <c r="N31" i="9"/>
  <c r="N32" i="9"/>
  <c r="N33" i="9"/>
  <c r="N34" i="9"/>
  <c r="H35" i="9"/>
  <c r="J35" i="9"/>
  <c r="L35" i="9"/>
  <c r="P35" i="9"/>
  <c r="R35" i="9"/>
  <c r="T35" i="9"/>
  <c r="F35" i="9"/>
  <c r="N28" i="9"/>
  <c r="N35" i="9" s="1"/>
  <c r="X13" i="9"/>
  <c r="Y13" i="9"/>
  <c r="X14" i="9"/>
  <c r="Y14" i="9"/>
  <c r="T13" i="9"/>
  <c r="U13" i="9"/>
  <c r="T14" i="9"/>
  <c r="U14" i="9"/>
  <c r="P13" i="9"/>
  <c r="Q13" i="9"/>
  <c r="P14" i="9"/>
  <c r="Q14" i="9"/>
  <c r="L13" i="9"/>
  <c r="M13" i="9"/>
  <c r="L14" i="9"/>
  <c r="M14" i="9"/>
  <c r="D88" i="2"/>
  <c r="E88" i="2"/>
  <c r="F88" i="2"/>
  <c r="D85" i="2"/>
  <c r="E85" i="2"/>
  <c r="E99" i="2" s="1"/>
  <c r="F85" i="2"/>
  <c r="L16" i="2"/>
  <c r="M16" i="2"/>
  <c r="N16" i="2"/>
  <c r="L17" i="2"/>
  <c r="M17" i="2"/>
  <c r="N17" i="2"/>
  <c r="G82" i="14"/>
  <c r="H82" i="14"/>
  <c r="G58" i="14"/>
  <c r="H58" i="14"/>
  <c r="G59" i="14"/>
  <c r="H59" i="14"/>
  <c r="G60" i="14"/>
  <c r="H60" i="14"/>
  <c r="G61" i="14"/>
  <c r="H61" i="14"/>
  <c r="G62" i="14"/>
  <c r="H62" i="14"/>
  <c r="G63" i="14"/>
  <c r="H63" i="14"/>
  <c r="G64" i="14"/>
  <c r="H64" i="14"/>
  <c r="G65" i="14"/>
  <c r="H65" i="14"/>
  <c r="G66" i="14"/>
  <c r="H66" i="14"/>
  <c r="G67" i="14"/>
  <c r="H67" i="14"/>
  <c r="G68" i="14"/>
  <c r="H68" i="14"/>
  <c r="G70" i="14"/>
  <c r="H70" i="14"/>
  <c r="G71" i="14"/>
  <c r="H71" i="14"/>
  <c r="G72" i="14"/>
  <c r="H72" i="14"/>
  <c r="D50" i="18"/>
  <c r="E50" i="18"/>
  <c r="F50" i="18"/>
  <c r="G12" i="18"/>
  <c r="H12" i="18"/>
  <c r="G13" i="18"/>
  <c r="H34" i="2"/>
  <c r="G34" i="2"/>
  <c r="C38" i="2"/>
  <c r="C54" i="14"/>
  <c r="C53" i="14"/>
  <c r="C91" i="14"/>
  <c r="C97" i="14" s="1"/>
  <c r="H87" i="14"/>
  <c r="H88" i="14"/>
  <c r="H89" i="14"/>
  <c r="H90" i="14"/>
  <c r="H92" i="14"/>
  <c r="H93" i="14"/>
  <c r="H94" i="14"/>
  <c r="H95" i="14"/>
  <c r="H96" i="14"/>
  <c r="H98" i="14"/>
  <c r="H99" i="14"/>
  <c r="H104" i="14"/>
  <c r="H105" i="14"/>
  <c r="G90" i="14"/>
  <c r="G92" i="14"/>
  <c r="G93" i="14"/>
  <c r="G94" i="14"/>
  <c r="G95" i="14"/>
  <c r="G96" i="14"/>
  <c r="G98" i="14"/>
  <c r="G99" i="14"/>
  <c r="G104" i="14"/>
  <c r="G105" i="14"/>
  <c r="G89" i="14"/>
  <c r="G87" i="14"/>
  <c r="G88" i="14"/>
  <c r="G86" i="14"/>
  <c r="G110" i="2"/>
  <c r="G113" i="2"/>
  <c r="G117" i="2"/>
  <c r="H117" i="2"/>
  <c r="G28" i="2"/>
  <c r="H28" i="2"/>
  <c r="G29" i="2"/>
  <c r="H29" i="2"/>
  <c r="G30" i="2"/>
  <c r="H30" i="2"/>
  <c r="G31" i="2"/>
  <c r="H31" i="2"/>
  <c r="G32" i="2"/>
  <c r="H32" i="2"/>
  <c r="G33" i="2"/>
  <c r="H33" i="2"/>
  <c r="G36" i="2"/>
  <c r="H36" i="2"/>
  <c r="G45" i="2"/>
  <c r="H45" i="2"/>
  <c r="G46" i="2"/>
  <c r="H46" i="2"/>
  <c r="G47" i="2"/>
  <c r="H47" i="2"/>
  <c r="G48" i="2"/>
  <c r="G57" i="2"/>
  <c r="H57" i="2"/>
  <c r="G60" i="2"/>
  <c r="H60" i="2"/>
  <c r="G70" i="2"/>
  <c r="G71" i="2"/>
  <c r="G72" i="2"/>
  <c r="H72" i="2"/>
  <c r="G74" i="2"/>
  <c r="G75" i="2"/>
  <c r="G81" i="2"/>
  <c r="G83" i="2"/>
  <c r="G86" i="2"/>
  <c r="G87" i="2"/>
  <c r="G93" i="2"/>
  <c r="G94" i="2"/>
  <c r="G97" i="2"/>
  <c r="H97" i="2"/>
  <c r="G101" i="2"/>
  <c r="C18" i="2"/>
  <c r="K17" i="2"/>
  <c r="J17" i="2"/>
  <c r="I17" i="2"/>
  <c r="K16" i="2"/>
  <c r="J16" i="2"/>
  <c r="I16" i="2"/>
  <c r="N15" i="2"/>
  <c r="M15" i="2"/>
  <c r="K15" i="2"/>
  <c r="J15" i="2"/>
  <c r="P8" i="3"/>
  <c r="Q8" i="3"/>
  <c r="P9" i="3"/>
  <c r="Q9" i="3"/>
  <c r="P10" i="3"/>
  <c r="Q10" i="3"/>
  <c r="P11" i="3"/>
  <c r="Q11" i="3"/>
  <c r="P12" i="3"/>
  <c r="Q12" i="3"/>
  <c r="P7" i="3"/>
  <c r="L10" i="9"/>
  <c r="M10" i="9"/>
  <c r="P10" i="9"/>
  <c r="Q10" i="9"/>
  <c r="T10" i="9"/>
  <c r="U10" i="9"/>
  <c r="X10" i="9"/>
  <c r="Y10" i="9"/>
  <c r="Z10" i="9"/>
  <c r="AA10" i="9"/>
  <c r="AA16" i="9" s="1"/>
  <c r="AC10" i="9"/>
  <c r="L11" i="9"/>
  <c r="M11" i="9"/>
  <c r="P11" i="9"/>
  <c r="Q11" i="9"/>
  <c r="T11" i="9"/>
  <c r="U11" i="9"/>
  <c r="X11" i="9"/>
  <c r="Y11" i="9"/>
  <c r="L12" i="9"/>
  <c r="M12" i="9"/>
  <c r="P12" i="9"/>
  <c r="Q12" i="9"/>
  <c r="T12" i="9"/>
  <c r="U12" i="9"/>
  <c r="X12" i="9"/>
  <c r="Y12" i="9"/>
  <c r="AB12" i="9"/>
  <c r="L15" i="9"/>
  <c r="M15" i="9"/>
  <c r="P15" i="9"/>
  <c r="Q15" i="9"/>
  <c r="T15" i="9"/>
  <c r="U15" i="9"/>
  <c r="X15" i="9"/>
  <c r="X16" i="9" s="1"/>
  <c r="Y15" i="9"/>
  <c r="J16" i="9"/>
  <c r="K16" i="9"/>
  <c r="M16" i="9" s="1"/>
  <c r="N16" i="9"/>
  <c r="Q16" i="9" s="1"/>
  <c r="O16" i="9"/>
  <c r="R16" i="9"/>
  <c r="S16" i="9"/>
  <c r="V16" i="9"/>
  <c r="W16" i="9"/>
  <c r="H6" i="3"/>
  <c r="C47" i="14" s="1"/>
  <c r="I6" i="3"/>
  <c r="S6" i="3" s="1"/>
  <c r="J6" i="3"/>
  <c r="D47" i="14" s="1"/>
  <c r="K6" i="3"/>
  <c r="L6" i="3"/>
  <c r="E47" i="14" s="1"/>
  <c r="M6" i="3"/>
  <c r="Q6" i="3" s="1"/>
  <c r="N6" i="3"/>
  <c r="F47" i="14" s="1"/>
  <c r="O6" i="3"/>
  <c r="Q7" i="3"/>
  <c r="R7" i="3"/>
  <c r="S7" i="3"/>
  <c r="R8" i="3"/>
  <c r="S8" i="3"/>
  <c r="R9" i="3"/>
  <c r="S9" i="3"/>
  <c r="R10" i="3"/>
  <c r="S10" i="3"/>
  <c r="R11" i="3"/>
  <c r="S11" i="3"/>
  <c r="R12" i="3"/>
  <c r="S12" i="3"/>
  <c r="B29" i="3"/>
  <c r="R29" i="3"/>
  <c r="R38" i="3" s="1"/>
  <c r="F83" i="14" s="1"/>
  <c r="S29" i="3"/>
  <c r="B30" i="3"/>
  <c r="R30" i="3"/>
  <c r="S30" i="3"/>
  <c r="B31" i="3"/>
  <c r="R31" i="3"/>
  <c r="S31" i="3"/>
  <c r="B32" i="3"/>
  <c r="R32" i="3"/>
  <c r="S32" i="3"/>
  <c r="Q32" i="3" s="1"/>
  <c r="B33" i="3"/>
  <c r="R33" i="3"/>
  <c r="Q33" i="3" s="1"/>
  <c r="S33" i="3"/>
  <c r="B34" i="3"/>
  <c r="R34" i="3"/>
  <c r="S34" i="3"/>
  <c r="B35" i="3"/>
  <c r="R35" i="3"/>
  <c r="S35" i="3"/>
  <c r="B36" i="3"/>
  <c r="R36" i="3"/>
  <c r="S36" i="3"/>
  <c r="B37" i="3"/>
  <c r="R37" i="3"/>
  <c r="Q37" i="3" s="1"/>
  <c r="S37" i="3"/>
  <c r="C38" i="3"/>
  <c r="F74" i="14"/>
  <c r="G74" i="14" s="1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G8" i="18"/>
  <c r="H8" i="18"/>
  <c r="G9" i="18"/>
  <c r="G10" i="18"/>
  <c r="G11" i="18"/>
  <c r="G14" i="18"/>
  <c r="C15" i="18"/>
  <c r="C77" i="14" s="1"/>
  <c r="D15" i="18"/>
  <c r="D77" i="14" s="1"/>
  <c r="E15" i="18"/>
  <c r="E77" i="14" s="1"/>
  <c r="F15" i="18"/>
  <c r="F77" i="14" s="1"/>
  <c r="G16" i="18"/>
  <c r="G17" i="18"/>
  <c r="G18" i="18"/>
  <c r="G19" i="18"/>
  <c r="G21" i="18"/>
  <c r="H21" i="18"/>
  <c r="G22" i="18"/>
  <c r="H22" i="18"/>
  <c r="G23" i="18"/>
  <c r="H23" i="18"/>
  <c r="C24" i="18"/>
  <c r="C81" i="14" s="1"/>
  <c r="D24" i="18"/>
  <c r="D81" i="14" s="1"/>
  <c r="E24" i="18"/>
  <c r="F24" i="18"/>
  <c r="F81" i="14" s="1"/>
  <c r="G33" i="18"/>
  <c r="H33" i="18"/>
  <c r="C34" i="18"/>
  <c r="C28" i="18" s="1"/>
  <c r="C20" i="18" s="1"/>
  <c r="D34" i="18"/>
  <c r="D28" i="18" s="1"/>
  <c r="D20" i="18" s="1"/>
  <c r="E34" i="18"/>
  <c r="E28" i="18"/>
  <c r="E20" i="18" s="1"/>
  <c r="F34" i="18"/>
  <c r="G34" i="18" s="1"/>
  <c r="G37" i="18"/>
  <c r="H37" i="18"/>
  <c r="G39" i="18"/>
  <c r="H39" i="18"/>
  <c r="C42" i="18"/>
  <c r="D42" i="18"/>
  <c r="D60" i="18"/>
  <c r="E42" i="18"/>
  <c r="F42" i="18"/>
  <c r="G42" i="18"/>
  <c r="G43" i="18"/>
  <c r="G44" i="18"/>
  <c r="G45" i="18"/>
  <c r="G46" i="18"/>
  <c r="G47" i="18"/>
  <c r="G48" i="18"/>
  <c r="G49" i="18"/>
  <c r="G63" i="18"/>
  <c r="C64" i="18"/>
  <c r="C76" i="14" s="1"/>
  <c r="D64" i="18"/>
  <c r="D76" i="14" s="1"/>
  <c r="D62" i="18"/>
  <c r="E64" i="18"/>
  <c r="E76" i="14" s="1"/>
  <c r="F64" i="18"/>
  <c r="F76" i="14" s="1"/>
  <c r="G65" i="18"/>
  <c r="G66" i="18"/>
  <c r="G67" i="18"/>
  <c r="G68" i="18"/>
  <c r="C71" i="18"/>
  <c r="C80" i="14" s="1"/>
  <c r="D71" i="18"/>
  <c r="D80" i="14" s="1"/>
  <c r="E71" i="18"/>
  <c r="E80" i="14" s="1"/>
  <c r="F71" i="18"/>
  <c r="F80" i="14" s="1"/>
  <c r="F69" i="18"/>
  <c r="G81" i="18"/>
  <c r="H81" i="18"/>
  <c r="G82" i="18"/>
  <c r="G8" i="19"/>
  <c r="H8" i="19"/>
  <c r="C10" i="19"/>
  <c r="D10" i="19"/>
  <c r="E10" i="19"/>
  <c r="F10" i="19"/>
  <c r="C11" i="19"/>
  <c r="D11" i="19"/>
  <c r="E11" i="19"/>
  <c r="G11" i="19" s="1"/>
  <c r="F11" i="19"/>
  <c r="C23" i="19"/>
  <c r="G24" i="19"/>
  <c r="G25" i="19"/>
  <c r="G27" i="19"/>
  <c r="G28" i="19"/>
  <c r="G29" i="19"/>
  <c r="G30" i="19"/>
  <c r="G31" i="19"/>
  <c r="H31" i="19"/>
  <c r="G32" i="19"/>
  <c r="H32" i="19"/>
  <c r="C33" i="19"/>
  <c r="G34" i="19"/>
  <c r="G35" i="19"/>
  <c r="G36" i="19"/>
  <c r="G37" i="19"/>
  <c r="C38" i="19"/>
  <c r="G39" i="19"/>
  <c r="G40" i="19"/>
  <c r="G41" i="19"/>
  <c r="H41" i="19"/>
  <c r="G42" i="19"/>
  <c r="C43" i="19"/>
  <c r="G44" i="19"/>
  <c r="G45" i="19"/>
  <c r="G26" i="2"/>
  <c r="H26" i="2"/>
  <c r="C27" i="2"/>
  <c r="C35" i="14" s="1"/>
  <c r="C61" i="2"/>
  <c r="C69" i="2"/>
  <c r="C73" i="2"/>
  <c r="C85" i="2"/>
  <c r="G85" i="2"/>
  <c r="C88" i="2"/>
  <c r="D104" i="2"/>
  <c r="C105" i="2"/>
  <c r="D105" i="2"/>
  <c r="E105" i="2"/>
  <c r="F105" i="2"/>
  <c r="C106" i="2"/>
  <c r="D106" i="2"/>
  <c r="F106" i="2"/>
  <c r="G106" i="2" s="1"/>
  <c r="C107" i="2"/>
  <c r="D107" i="2"/>
  <c r="E107" i="2"/>
  <c r="F107" i="2"/>
  <c r="C108" i="2"/>
  <c r="D108" i="2"/>
  <c r="F108" i="2"/>
  <c r="G108" i="2" s="1"/>
  <c r="C57" i="14"/>
  <c r="C56" i="14" s="1"/>
  <c r="D57" i="14"/>
  <c r="D56" i="14" s="1"/>
  <c r="E57" i="14"/>
  <c r="E56" i="14" s="1"/>
  <c r="H69" i="14"/>
  <c r="G69" i="14"/>
  <c r="G78" i="14"/>
  <c r="G85" i="14"/>
  <c r="H86" i="14"/>
  <c r="C85" i="14"/>
  <c r="G105" i="2"/>
  <c r="H78" i="14"/>
  <c r="AC14" i="9"/>
  <c r="AB13" i="9"/>
  <c r="G43" i="19"/>
  <c r="AC13" i="9"/>
  <c r="G15" i="18"/>
  <c r="G88" i="2"/>
  <c r="G33" i="19"/>
  <c r="F60" i="18"/>
  <c r="AB10" i="9"/>
  <c r="H85" i="14"/>
  <c r="H38" i="19"/>
  <c r="Z16" i="9"/>
  <c r="G43" i="14"/>
  <c r="G61" i="2"/>
  <c r="G100" i="14"/>
  <c r="H100" i="14"/>
  <c r="B38" i="3"/>
  <c r="H74" i="14"/>
  <c r="AB15" i="9"/>
  <c r="AB14" i="9"/>
  <c r="AC11" i="9"/>
  <c r="AC12" i="9"/>
  <c r="AB11" i="9"/>
  <c r="G73" i="2"/>
  <c r="V17" i="9" l="1"/>
  <c r="G64" i="18"/>
  <c r="F28" i="18"/>
  <c r="F20" i="18" s="1"/>
  <c r="Q29" i="3"/>
  <c r="Q38" i="3" s="1"/>
  <c r="Q34" i="3"/>
  <c r="Q30" i="3"/>
  <c r="P16" i="9"/>
  <c r="U16" i="9"/>
  <c r="H50" i="18"/>
  <c r="F7" i="18"/>
  <c r="G56" i="14"/>
  <c r="Q35" i="3"/>
  <c r="Q31" i="3"/>
  <c r="G10" i="19"/>
  <c r="D69" i="18"/>
  <c r="D79" i="18" s="1"/>
  <c r="E62" i="18"/>
  <c r="C62" i="18"/>
  <c r="Q36" i="3"/>
  <c r="S38" i="3"/>
  <c r="Y16" i="9"/>
  <c r="L16" i="9"/>
  <c r="E60" i="18"/>
  <c r="H60" i="18" s="1"/>
  <c r="F97" i="14"/>
  <c r="E7" i="18"/>
  <c r="D97" i="14"/>
  <c r="AC15" i="9"/>
  <c r="D7" i="18"/>
  <c r="F99" i="2"/>
  <c r="C60" i="18"/>
  <c r="H56" i="14"/>
  <c r="D79" i="14"/>
  <c r="G91" i="14"/>
  <c r="G97" i="14"/>
  <c r="R6" i="3"/>
  <c r="P6" i="3"/>
  <c r="F46" i="19"/>
  <c r="F45" i="14" s="1"/>
  <c r="C99" i="2"/>
  <c r="G38" i="2"/>
  <c r="E35" i="14"/>
  <c r="E36" i="14" s="1"/>
  <c r="D75" i="14"/>
  <c r="G40" i="14"/>
  <c r="H42" i="14"/>
  <c r="G57" i="14"/>
  <c r="H116" i="2"/>
  <c r="D35" i="14"/>
  <c r="D36" i="14" s="1"/>
  <c r="L18" i="2"/>
  <c r="I18" i="2"/>
  <c r="L15" i="2"/>
  <c r="H34" i="14"/>
  <c r="C46" i="19"/>
  <c r="C45" i="14" s="1"/>
  <c r="E46" i="19"/>
  <c r="E45" i="14" s="1"/>
  <c r="H69" i="2"/>
  <c r="G116" i="2"/>
  <c r="G112" i="2"/>
  <c r="H112" i="2"/>
  <c r="C79" i="14"/>
  <c r="H43" i="14"/>
  <c r="G44" i="14"/>
  <c r="H47" i="14"/>
  <c r="H91" i="14"/>
  <c r="H57" i="14"/>
  <c r="G28" i="18"/>
  <c r="H28" i="18"/>
  <c r="D46" i="19"/>
  <c r="D45" i="14" s="1"/>
  <c r="H10" i="19"/>
  <c r="C37" i="2"/>
  <c r="C80" i="2" s="1"/>
  <c r="C103" i="2" s="1"/>
  <c r="C109" i="2" s="1"/>
  <c r="C37" i="14" s="1"/>
  <c r="C52" i="14" s="1"/>
  <c r="C118" i="2"/>
  <c r="C100" i="2"/>
  <c r="C36" i="14"/>
  <c r="R17" i="9"/>
  <c r="N17" i="9"/>
  <c r="T16" i="9"/>
  <c r="J17" i="9"/>
  <c r="AB16" i="9"/>
  <c r="G60" i="18"/>
  <c r="G50" i="18"/>
  <c r="E40" i="18"/>
  <c r="H11" i="18"/>
  <c r="G23" i="19"/>
  <c r="H23" i="19"/>
  <c r="H20" i="18"/>
  <c r="G20" i="18"/>
  <c r="H83" i="14"/>
  <c r="G83" i="14"/>
  <c r="E75" i="14"/>
  <c r="C75" i="14"/>
  <c r="F40" i="18"/>
  <c r="H7" i="18"/>
  <c r="G7" i="18"/>
  <c r="O17" i="9"/>
  <c r="W17" i="9"/>
  <c r="AC16" i="9"/>
  <c r="K17" i="9"/>
  <c r="S17" i="9"/>
  <c r="G47" i="14"/>
  <c r="D40" i="18"/>
  <c r="D80" i="18" s="1"/>
  <c r="D83" i="18" s="1"/>
  <c r="H80" i="14"/>
  <c r="G80" i="14"/>
  <c r="F79" i="14"/>
  <c r="H76" i="14"/>
  <c r="G76" i="14"/>
  <c r="G77" i="14"/>
  <c r="H77" i="14"/>
  <c r="C40" i="18"/>
  <c r="G71" i="18"/>
  <c r="E69" i="18"/>
  <c r="C69" i="18"/>
  <c r="C79" i="18" s="1"/>
  <c r="F62" i="18"/>
  <c r="E81" i="14"/>
  <c r="G81" i="14" s="1"/>
  <c r="G24" i="18"/>
  <c r="H99" i="2"/>
  <c r="G41" i="14"/>
  <c r="D100" i="2"/>
  <c r="G34" i="14"/>
  <c r="H40" i="14"/>
  <c r="E100" i="2"/>
  <c r="D99" i="2"/>
  <c r="D111" i="2"/>
  <c r="D118" i="2" s="1"/>
  <c r="G107" i="2"/>
  <c r="G69" i="2"/>
  <c r="F80" i="2"/>
  <c r="F103" i="2" s="1"/>
  <c r="F109" i="2" s="1"/>
  <c r="F37" i="14" s="1"/>
  <c r="F52" i="14" s="1"/>
  <c r="G99" i="2"/>
  <c r="H115" i="2"/>
  <c r="H114" i="2"/>
  <c r="D80" i="2"/>
  <c r="D91" i="2" s="1"/>
  <c r="D96" i="2" s="1"/>
  <c r="D38" i="14" s="1"/>
  <c r="H113" i="2"/>
  <c r="G27" i="2"/>
  <c r="F100" i="2"/>
  <c r="F111" i="2"/>
  <c r="F118" i="2" s="1"/>
  <c r="F35" i="14"/>
  <c r="H27" i="2"/>
  <c r="G37" i="2"/>
  <c r="H38" i="2"/>
  <c r="G114" i="2"/>
  <c r="E118" i="2"/>
  <c r="H104" i="2"/>
  <c r="G104" i="2"/>
  <c r="E80" i="2"/>
  <c r="H37" i="2"/>
  <c r="H44" i="14"/>
  <c r="H41" i="14"/>
  <c r="F75" i="14"/>
  <c r="AA17" i="9" l="1"/>
  <c r="G35" i="14"/>
  <c r="G46" i="19"/>
  <c r="H46" i="19"/>
  <c r="G100" i="2"/>
  <c r="H81" i="14"/>
  <c r="H97" i="14"/>
  <c r="C91" i="2"/>
  <c r="C96" i="2" s="1"/>
  <c r="C7" i="19" s="1"/>
  <c r="C21" i="19" s="1"/>
  <c r="Z17" i="9"/>
  <c r="H40" i="18"/>
  <c r="G40" i="18"/>
  <c r="G45" i="14"/>
  <c r="H45" i="14"/>
  <c r="E79" i="14"/>
  <c r="G79" i="14" s="1"/>
  <c r="E79" i="18"/>
  <c r="E80" i="18" s="1"/>
  <c r="E83" i="18" s="1"/>
  <c r="G69" i="18"/>
  <c r="G62" i="18"/>
  <c r="F79" i="18"/>
  <c r="F80" i="18" s="1"/>
  <c r="C80" i="18"/>
  <c r="C83" i="18" s="1"/>
  <c r="G80" i="2"/>
  <c r="F91" i="2"/>
  <c r="F96" i="2" s="1"/>
  <c r="F38" i="14" s="1"/>
  <c r="G111" i="2"/>
  <c r="H111" i="2"/>
  <c r="H118" i="2"/>
  <c r="H100" i="2"/>
  <c r="D103" i="2"/>
  <c r="D109" i="2" s="1"/>
  <c r="D37" i="14" s="1"/>
  <c r="D52" i="14" s="1"/>
  <c r="D7" i="19"/>
  <c r="D21" i="19" s="1"/>
  <c r="D51" i="14"/>
  <c r="D50" i="14"/>
  <c r="D49" i="14"/>
  <c r="F36" i="14"/>
  <c r="H36" i="14" s="1"/>
  <c r="H35" i="14"/>
  <c r="G118" i="2"/>
  <c r="E91" i="2"/>
  <c r="E96" i="2" s="1"/>
  <c r="H80" i="2"/>
  <c r="E103" i="2"/>
  <c r="G103" i="2" s="1"/>
  <c r="H75" i="14"/>
  <c r="G75" i="14"/>
  <c r="H80" i="18" l="1"/>
  <c r="C38" i="14"/>
  <c r="C51" i="14" s="1"/>
  <c r="F83" i="18"/>
  <c r="G80" i="18"/>
  <c r="G79" i="18"/>
  <c r="H79" i="14"/>
  <c r="F7" i="19"/>
  <c r="F21" i="19" s="1"/>
  <c r="G36" i="14"/>
  <c r="F51" i="14"/>
  <c r="F49" i="14"/>
  <c r="F50" i="14"/>
  <c r="E109" i="2"/>
  <c r="E37" i="14" s="1"/>
  <c r="H103" i="2"/>
  <c r="G91" i="2"/>
  <c r="H91" i="2"/>
  <c r="G96" i="2"/>
  <c r="E21" i="19"/>
  <c r="H96" i="2"/>
  <c r="E38" i="14"/>
  <c r="C50" i="14" l="1"/>
  <c r="C49" i="14"/>
  <c r="H83" i="18"/>
  <c r="G83" i="18"/>
  <c r="G109" i="2"/>
  <c r="H109" i="2"/>
  <c r="G7" i="19"/>
  <c r="E52" i="14"/>
  <c r="G37" i="14"/>
  <c r="H37" i="14"/>
  <c r="E51" i="14"/>
  <c r="H38" i="14"/>
  <c r="E50" i="14"/>
  <c r="G38" i="14"/>
  <c r="E49" i="14"/>
  <c r="G21" i="19" l="1"/>
  <c r="H21" i="19"/>
</calcChain>
</file>

<file path=xl/sharedStrings.xml><?xml version="1.0" encoding="utf-8"?>
<sst xmlns="http://schemas.openxmlformats.org/spreadsheetml/2006/main" count="929" uniqueCount="442">
  <si>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</si>
  <si>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</si>
  <si>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</si>
  <si>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</si>
  <si>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</si>
  <si>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</si>
  <si>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</si>
  <si>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</si>
  <si>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СПОДУ</t>
  </si>
  <si>
    <t xml:space="preserve">за  КВЕД  </t>
  </si>
  <si>
    <t xml:space="preserve">Телефон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</si>
  <si>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</si>
  <si>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</si>
  <si>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</si>
  <si>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Код рядка </t>
  </si>
  <si>
    <t>Усього доходів</t>
  </si>
  <si>
    <t>витрати на страхові послуги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</si>
  <si>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</si>
  <si>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</si>
  <si>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</si>
  <si>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</si>
  <si>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</si>
  <si>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витрати на паливо та енергію</t>
  </si>
  <si>
    <t>Інші операційні витрати</t>
  </si>
  <si>
    <t>придбання (виготовлення) інших необоротних матеріальних активів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</si>
  <si>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</si>
  <si>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</si>
  <si>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</si>
  <si>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</si>
  <si>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</si>
  <si>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</si>
  <si>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</si>
  <si>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</si>
  <si>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</si>
  <si>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</si>
  <si>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</si>
  <si>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</si>
  <si>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</si>
  <si>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</si>
  <si>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</si>
  <si>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</si>
  <si>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</si>
  <si>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</si>
  <si>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</si>
  <si>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</si>
  <si>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</si>
  <si>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витрати на консалтингові послуги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</si>
  <si>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</si>
  <si>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</si>
  <si>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</si>
  <si>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</si>
  <si>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</si>
  <si>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</si>
  <si>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</si>
  <si>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</si>
  <si>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</si>
  <si>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</si>
  <si>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</si>
  <si>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податок на доходи фізичних осіб</t>
  </si>
  <si>
    <t>акцизний податок</t>
  </si>
  <si>
    <t>Вид діяльності</t>
  </si>
  <si>
    <t>Бюджетне фінансування</t>
  </si>
  <si>
    <t>кредити</t>
  </si>
  <si>
    <t>Повернення коштів за короткостроковими зобов'язаннями, у тому числі:</t>
  </si>
  <si>
    <t>Отримання коштів за короткостроковими зобов'язаннями, у тому числі:</t>
  </si>
  <si>
    <t xml:space="preserve">позики </t>
  </si>
  <si>
    <t>Фінансовий результат до оподаткування</t>
  </si>
  <si>
    <t>І. Формування фінансових результатів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</si>
  <si>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</si>
  <si>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</si>
  <si>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</si>
  <si>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</si>
  <si>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 xml:space="preserve">до Порядку складання, затвердження 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</si>
  <si>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</si>
  <si>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</si>
  <si>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</si>
  <si>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Фінансові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</si>
  <si>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</si>
  <si>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</si>
  <si>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</si>
  <si>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</si>
  <si>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облігації</t>
  </si>
  <si>
    <t>інші витрати (розшифрувати)</t>
  </si>
  <si>
    <t>інші витрати на збут (розшифрувати)</t>
  </si>
  <si>
    <t>Інші джерела (розшифрувати)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</si>
  <si>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</si>
  <si>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</si>
  <si>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</si>
  <si>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</si>
  <si>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Код за ЄДРПОУ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</si>
  <si>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</si>
  <si>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</si>
  <si>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</si>
  <si>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</si>
  <si>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</si>
  <si>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</si>
  <si>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</si>
  <si>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</si>
  <si>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</si>
  <si>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Собівартість реалізованої продукції (товарів, робіт, послуг)</t>
  </si>
  <si>
    <t>у тому числі на державну частку</t>
  </si>
  <si>
    <t>транспортні витрати</t>
  </si>
  <si>
    <t>витрати на зберігання та упаковку</t>
  </si>
  <si>
    <t>Стандарти звітності П(с)БОУ</t>
  </si>
  <si>
    <t>Стандарти звітності МСФЗ</t>
  </si>
  <si>
    <t>Перенесено з додаткового капіталу</t>
  </si>
  <si>
    <t>Основні фінансові показники</t>
  </si>
  <si>
    <t>Чистий дохід від реалізації продукції (товарів, робіт, послуг)</t>
  </si>
  <si>
    <t>державними унітарними підприємствами та їх об'єднаннями до державного бюджету</t>
  </si>
  <si>
    <t>витрати на оренду службових автомобілів</t>
  </si>
  <si>
    <t xml:space="preserve">IV. Капітальні інвестиції </t>
  </si>
  <si>
    <t>курсові різниці</t>
  </si>
  <si>
    <t>2012/1</t>
  </si>
  <si>
    <t>4010</t>
  </si>
  <si>
    <t>Адміністративні витрати, у тому числі:</t>
  </si>
  <si>
    <t>Витрати на збут, у тому числі:</t>
  </si>
  <si>
    <t>Елементи операційних витрат</t>
  </si>
  <si>
    <t>Факт наростаючим підсумком з початку року</t>
  </si>
  <si>
    <t>Факт</t>
  </si>
  <si>
    <t>Додаток 3</t>
  </si>
  <si>
    <t>ЗВІТ</t>
  </si>
  <si>
    <t>__________________________</t>
  </si>
  <si>
    <t>План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</si>
  <si>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</si>
  <si>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</si>
  <si>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Отримано залучених коштів за звітний період</t>
  </si>
  <si>
    <t>план</t>
  </si>
  <si>
    <t>факт</t>
  </si>
  <si>
    <t>Найменування об’єкта</t>
  </si>
  <si>
    <t xml:space="preserve">та контролю виконання фінансового плану </t>
  </si>
  <si>
    <t>суб'єкта господарювання державного сектору економіки</t>
  </si>
  <si>
    <t xml:space="preserve">                  (підпис)</t>
  </si>
  <si>
    <t>інші операційні витрати (розшифрувати)</t>
  </si>
  <si>
    <t>Неконтрольована частка</t>
  </si>
  <si>
    <t>минулий рік</t>
  </si>
  <si>
    <t>поточний рік</t>
  </si>
  <si>
    <t xml:space="preserve">план </t>
  </si>
  <si>
    <t>Валовий прибуток/збиток</t>
  </si>
  <si>
    <t>Усього активи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</si>
  <si>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</si>
  <si>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</si>
  <si>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</si>
  <si>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</si>
  <si>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</si>
  <si>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</si>
  <si>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витрати на сировину та основні матеріали</t>
  </si>
  <si>
    <t>Найменування показника</t>
  </si>
  <si>
    <t>адміністративно-управлінський персонал</t>
  </si>
  <si>
    <t>працівники</t>
  </si>
  <si>
    <t>кількість продукції/             наданих послуг, одиниця виміру</t>
  </si>
  <si>
    <t>Найменування підприємства</t>
  </si>
  <si>
    <t>(    )</t>
  </si>
  <si>
    <t>зміна ціни одиниці  (вартості продукції/     наданих послуг)</t>
  </si>
  <si>
    <t>Капітальні інвестиції,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</si>
  <si>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</si>
  <si>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</si>
  <si>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</si>
  <si>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</si>
  <si>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</si>
  <si>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</si>
  <si>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</si>
  <si>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</si>
  <si>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</si>
  <si>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>Надходження авансів від покупців і замовників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</si>
  <si>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</si>
  <si>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</si>
  <si>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</si>
  <si>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</si>
  <si>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</si>
  <si>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рентна плата</t>
  </si>
  <si>
    <t>Повернення коштів до бюджету</t>
  </si>
  <si>
    <t>Отримання коштів за довгостроковими зобов'язаннями, у тому числі:</t>
  </si>
  <si>
    <t>Повернення коштів за довгостроковими зобов'язаннями, у тому числі:</t>
  </si>
  <si>
    <t>Найменування видів діяльності за КВЕД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</si>
  <si>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</si>
  <si>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</si>
  <si>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</si>
  <si>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</si>
  <si>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</si>
  <si>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</si>
  <si>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</si>
  <si>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</si>
  <si>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</si>
  <si>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</si>
  <si>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</si>
  <si>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</si>
  <si>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</si>
  <si>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</si>
  <si>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</si>
  <si>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</si>
  <si>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</si>
  <si>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</si>
  <si>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</si>
  <si>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</si>
  <si>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</si>
  <si>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</si>
  <si>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</si>
  <si>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</si>
  <si>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</si>
  <si>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</si>
  <si>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1050/1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</si>
  <si>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</si>
  <si>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</si>
  <si>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</si>
  <si>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</si>
  <si>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Повернено залучених коштів за звітний період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</si>
  <si>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</si>
  <si>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</si>
  <si>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</si>
  <si>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</si>
  <si>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</si>
  <si>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                                                (посада)</t>
  </si>
  <si>
    <t>Факт наростаючим підсумком
з початку року</t>
  </si>
  <si>
    <t>Факт наростаючим підсумком 
з початку року</t>
  </si>
  <si>
    <t>Отримано залучених коштів, усього, у тому числі:</t>
  </si>
  <si>
    <t>Повернено залучених коштів, усього, у тому числі: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</si>
  <si>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</si>
  <si>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</si>
  <si>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</si>
  <si>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</si>
  <si>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Усього виплат на користь держави</t>
  </si>
  <si>
    <t xml:space="preserve">Сплата податків, зборів та інших обов'язкових платежів 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</si>
  <si>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</si>
  <si>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</si>
  <si>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</si>
  <si>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</si>
  <si>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</si>
  <si>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</si>
  <si>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</si>
  <si>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</si>
  <si>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</si>
  <si>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інші (штрафи, пені, неустойки) (розшифрувати)</t>
  </si>
  <si>
    <t>нетипові операційні витрати (розшифрувати)</t>
  </si>
  <si>
    <t>x</t>
  </si>
  <si>
    <t>Одиниця виміру, тис. грн</t>
  </si>
  <si>
    <t>рентна плата за користування надрами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</si>
  <si>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</si>
  <si>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</si>
  <si>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</si>
  <si>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</si>
  <si>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</si>
  <si>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</si>
  <si>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 xml:space="preserve">Інші надходження (розшифрувати) </t>
  </si>
  <si>
    <t>Коефіцієнт фінансової стійкості
(власний капітал, рядок 6080 / (довгострокові зобов'язання, рядок 6030 + поточні зобов'язання, рядок 6040))</t>
  </si>
  <si>
    <t>Коефіцієнт зносу основних засобів 
(сума зносу, рядок 6003 / первісна вартість основних засобів, рядок 6002)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</si>
  <si>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</si>
  <si>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</si>
  <si>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</si>
  <si>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</si>
  <si>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</si>
  <si>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власного капіталу
(чистий фінансовий результат, рядок 1200 / власний капітал, рядок 6080)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</si>
  <si>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</si>
  <si>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Звітний період (рік)</t>
  </si>
  <si>
    <t>Надходження грошових коштів від операційної діяльності</t>
  </si>
  <si>
    <t>Витрачання грошових коштів від операційної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</si>
  <si>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</si>
  <si>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</si>
  <si>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</si>
  <si>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</si>
  <si>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</si>
  <si>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</si>
  <si>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</si>
  <si>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</si>
  <si>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</si>
  <si>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Виплати за деривативами</t>
  </si>
  <si>
    <t>Інші платежі (розшифрувати)</t>
  </si>
  <si>
    <t>Витрачання грошових коштів від фінансової діяльності</t>
  </si>
  <si>
    <t>члени наглядової ради</t>
  </si>
  <si>
    <t xml:space="preserve">Витрачання на придбання необоротних активів, у тому числі: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</si>
  <si>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</si>
  <si>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</si>
  <si>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Чистий рух грошових коштів за звітний період</t>
  </si>
  <si>
    <t>члени правління</t>
  </si>
  <si>
    <t>8024</t>
  </si>
  <si>
    <t>8025</t>
  </si>
  <si>
    <t>8004</t>
  </si>
  <si>
    <t>8005</t>
  </si>
  <si>
    <t xml:space="preserve">про виконання фінансового плану </t>
  </si>
  <si>
    <t>член наглядової ради</t>
  </si>
  <si>
    <t>член правління</t>
  </si>
  <si>
    <t>керівник</t>
  </si>
  <si>
    <t>працівник</t>
  </si>
  <si>
    <t>адміністративно-управлінський працівник</t>
  </si>
  <si>
    <t>Зобов’язання з податків, зборів та інших обов’язкових платежів, у тому числі:</t>
  </si>
  <si>
    <t>3156/1</t>
  </si>
  <si>
    <t>3156/2</t>
  </si>
  <si>
    <t>Надходження від деривативів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</si>
  <si>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</si>
  <si>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</si>
  <si>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</si>
  <si>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</si>
  <si>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</si>
  <si>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(пункт 11)</t>
  </si>
  <si>
    <r>
      <t xml:space="preserve">Суб'єкт управління </t>
    </r>
    <r>
      <rPr>
        <b/>
        <i/>
        <sz val="14"/>
        <rFont val="Times New Roman"/>
        <family val="1"/>
        <charset val="204"/>
      </rPr>
      <t xml:space="preserve"> </t>
    </r>
  </si>
  <si>
    <t>№ з/п</t>
  </si>
  <si>
    <t>(рік)</t>
  </si>
  <si>
    <t xml:space="preserve">ІІ. Сплата податків, зборів та інших обов'язкових платежів </t>
  </si>
  <si>
    <t>основні засоби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</si>
  <si>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</si>
  <si>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</si>
  <si>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гроші та їх еквіваленти</t>
  </si>
  <si>
    <t>Поточні зобов'язання і забезпечення, у тому числі: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</si>
  <si>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</si>
  <si>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</si>
  <si>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</si>
  <si>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</si>
  <si>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</si>
  <si>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V. Звіт про фінансовий стан</t>
  </si>
  <si>
    <t>ІІІ. Капітальні інвестиції</t>
  </si>
  <si>
    <t>ІV. Коефіцієнтний аналіз</t>
  </si>
  <si>
    <t>VI. Кредитна політика</t>
  </si>
  <si>
    <t>VII. Дані про персонал та витрати на оплату праці</t>
  </si>
  <si>
    <t>Заборгованість за кредитами на початок періоду</t>
  </si>
  <si>
    <t>7030</t>
  </si>
  <si>
    <t>7021</t>
  </si>
  <si>
    <t>7022</t>
  </si>
  <si>
    <t>7023</t>
  </si>
  <si>
    <t>Заборгованість за кредитами на кінець періоду</t>
  </si>
  <si>
    <t>Середньомісячні витрати на оплату праці одного працівника (грн), усього, у тому числі:</t>
  </si>
  <si>
    <t>Рентна плата (розшифрувати)</t>
  </si>
  <si>
    <t xml:space="preserve">      V. Інформація щодо отримання та повернення залучених коштів</t>
  </si>
  <si>
    <t>Заборгованість за кредитами на початок ______ року</t>
  </si>
  <si>
    <t>Заборгованість за кредитами на кінець ______ року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</si>
  <si>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</si>
  <si>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</si>
  <si>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</si>
  <si>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</si>
  <si>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</si>
  <si>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</si>
  <si>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</si>
  <si>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</si>
  <si>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</si>
  <si>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 xml:space="preserve">                                     (посада)</t>
  </si>
  <si>
    <t xml:space="preserve">          (підпис)</t>
  </si>
  <si>
    <t>І. Інформація до фінансового плану</t>
  </si>
  <si>
    <t>1. Перелік підприємств, які включені до консолідованого (зведеного) фінансового плану</t>
  </si>
  <si>
    <t>2. Інформація про бізнес підприємства (код рядка 1000 фінансового плану)</t>
  </si>
  <si>
    <t>минулий
рік</t>
  </si>
  <si>
    <t>поточний
 рік</t>
  </si>
  <si>
    <t>виконання,
 %</t>
  </si>
  <si>
    <t>Відхилення, 
 +/–</t>
  </si>
  <si>
    <t>Виконання, 
%</t>
  </si>
  <si>
    <t>Звітний період
 (рік)</t>
  </si>
  <si>
    <t xml:space="preserve">Код
 рядка </t>
  </si>
  <si>
    <t>податок на додану вартість, що підлягає відшкодуванню з бюджету за підсумками звітного періоду</t>
  </si>
  <si>
    <t>податок на додану вартість, що підлягає сплаті до бюджету за підсумками звітного періоду</t>
  </si>
  <si>
    <t>8011</t>
  </si>
  <si>
    <t>8012</t>
  </si>
  <si>
    <t>8013</t>
  </si>
  <si>
    <t>8014</t>
  </si>
  <si>
    <t>8015</t>
  </si>
  <si>
    <t>Амортизація основних засобів і нематеріальних активів</t>
  </si>
  <si>
    <t>бюджетне фінансування</t>
  </si>
  <si>
    <t xml:space="preserve">інші надходження (розшифрувати) </t>
  </si>
  <si>
    <t>інші необоротні активи (розшифрувати)</t>
  </si>
  <si>
    <t>Середня кількість працівників (штатних працівників, зовнішніх сумісників та працівників, які працюють за цивільно-правовими договорами), у тому числі:</t>
  </si>
  <si>
    <t>3. Формування фінансових результатів</t>
  </si>
  <si>
    <t>VІ. Джерела капітальних інвестицій</t>
  </si>
  <si>
    <t xml:space="preserve">Прізвище та власне ім'я керівника  </t>
  </si>
  <si>
    <t>Розмір державної частки у статутному капіталі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</si>
  <si>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</si>
  <si>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</si>
  <si>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 xml:space="preserve">капітальне будівництво </t>
  </si>
  <si>
    <t>модернізація, модифікація (добудова, дообладнання, реконструкція) (розшифрувати)</t>
  </si>
  <si>
    <t>придбання (створення) нематеріальних активів (розшифрувати про ліцензійне програмне забезпечення)</t>
  </si>
  <si>
    <t>VІІ. Капітальне будівництво (рядок 4010 таблиці IV)</t>
  </si>
  <si>
    <t xml:space="preserve">Найменування об’єкта </t>
  </si>
  <si>
    <t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</si>
  <si>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</si>
  <si>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</si>
  <si>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</si>
  <si>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</si>
  <si>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</si>
  <si>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</si>
  <si>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</si>
  <si>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</si>
  <si>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</si>
  <si>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</si>
  <si>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</si>
  <si>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 xml:space="preserve">інші зобов’язання з податків і зборів, у тому числі:
 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</si>
  <si>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</si>
  <si>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</si>
  <si>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</si>
  <si>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</si>
  <si>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</si>
  <si>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</si>
  <si>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Код</t>
  </si>
  <si>
    <t>Внесені зміни до затвердженного фінансового плану (дата)</t>
  </si>
  <si>
    <t xml:space="preserve">зміни  з </t>
  </si>
  <si>
    <t xml:space="preserve">Галузь    </t>
  </si>
  <si>
    <t>Місцезнаходження</t>
  </si>
  <si>
    <t xml:space="preserve">Цільове фінансування, у тому числі: </t>
  </si>
  <si>
    <t>інші операційні доходи (бюджетне фінансування)</t>
  </si>
  <si>
    <t>Комунальне підприємство</t>
  </si>
  <si>
    <t>Діяльність лікарняних закладів</t>
  </si>
  <si>
    <t>Охорона здоров'я</t>
  </si>
  <si>
    <t>61002, м.Харків, Київський р-н, вулиця Алчевських, будинок 47</t>
  </si>
  <si>
    <t>(057) 715-60-31</t>
  </si>
  <si>
    <t>ОЛЬХОВСЬКА Оксана</t>
  </si>
  <si>
    <t>86.10 Діяльність лікарняних закладів</t>
  </si>
  <si>
    <t>податок на доходи фізичних осіб 18%</t>
  </si>
  <si>
    <t>інші податки та збори (військовий збір 1,5%)</t>
  </si>
  <si>
    <t>Виручка від реалізації продукції (товарів, робіт, послуг) (кошти НСЗУ)</t>
  </si>
  <si>
    <t>податок на доходи фізичних осіб 18 %</t>
  </si>
  <si>
    <t>інші платежі (військовий збір 1,5%)</t>
  </si>
  <si>
    <t>Інші витрачання  (профспілкові внески)</t>
  </si>
  <si>
    <t>Інші платежі (придбання ІНМА)</t>
  </si>
  <si>
    <t>Власні кошти (кошти НСЗУ)</t>
  </si>
  <si>
    <t xml:space="preserve">Інші надходження (благодійні внески) </t>
  </si>
  <si>
    <t xml:space="preserve">придбання (виготовлення) інших необоротних матеріальних активів </t>
  </si>
  <si>
    <r>
      <t>Керівник</t>
    </r>
    <r>
      <rPr>
        <sz val="14"/>
        <rFont val="Times New Roman"/>
        <family val="1"/>
        <charset val="204"/>
      </rPr>
      <t xml:space="preserve">   ______</t>
    </r>
    <r>
      <rPr>
        <b/>
        <u/>
        <sz val="14"/>
        <rFont val="Times New Roman"/>
        <family val="1"/>
        <charset val="204"/>
      </rPr>
      <t>В.о. директора</t>
    </r>
    <r>
      <rPr>
        <sz val="14"/>
        <rFont val="Times New Roman"/>
        <family val="1"/>
        <charset val="204"/>
      </rPr>
      <t>____________________</t>
    </r>
  </si>
  <si>
    <t>Оксана ОЛЬХОВСЬКА</t>
  </si>
  <si>
    <t xml:space="preserve">                                                         (посада)</t>
  </si>
  <si>
    <r>
      <t xml:space="preserve">Керівник       </t>
    </r>
    <r>
      <rPr>
        <sz val="14"/>
        <rFont val="Times New Roman"/>
        <family val="1"/>
        <charset val="204"/>
      </rPr>
      <t>____</t>
    </r>
    <r>
      <rPr>
        <b/>
        <u/>
        <sz val="14"/>
        <rFont val="Times New Roman"/>
        <family val="1"/>
        <charset val="204"/>
      </rPr>
      <t>В.о. директора</t>
    </r>
    <r>
      <rPr>
        <sz val="14"/>
        <rFont val="Times New Roman"/>
        <family val="1"/>
        <charset val="204"/>
      </rPr>
      <t>_____________</t>
    </r>
  </si>
  <si>
    <r>
      <t xml:space="preserve">Керівник   </t>
    </r>
    <r>
      <rPr>
        <sz val="14"/>
        <rFont val="Times New Roman"/>
        <family val="1"/>
        <charset val="204"/>
      </rPr>
      <t>___</t>
    </r>
    <r>
      <rPr>
        <b/>
        <u/>
        <sz val="14"/>
        <rFont val="Times New Roman"/>
        <family val="1"/>
        <charset val="204"/>
      </rPr>
      <t>В.о. директора</t>
    </r>
    <r>
      <rPr>
        <sz val="14"/>
        <rFont val="Times New Roman"/>
        <family val="1"/>
        <charset val="204"/>
      </rPr>
      <t>__________________</t>
    </r>
  </si>
  <si>
    <r>
      <t>Керівник   ______</t>
    </r>
    <r>
      <rPr>
        <b/>
        <u/>
        <sz val="14"/>
        <rFont val="Times New Roman"/>
        <family val="1"/>
        <charset val="204"/>
      </rPr>
      <t>В.о. директора</t>
    </r>
    <r>
      <rPr>
        <b/>
        <sz val="14"/>
        <rFont val="Times New Roman"/>
        <family val="1"/>
        <charset val="204"/>
      </rPr>
      <t>________________</t>
    </r>
  </si>
  <si>
    <t>________________________________________________</t>
  </si>
  <si>
    <t xml:space="preserve">  (підпис)       </t>
  </si>
  <si>
    <t>інші доходи (централізовані поставки)</t>
  </si>
  <si>
    <t xml:space="preserve">придбання (створення) основних засобів (генаратор) </t>
  </si>
  <si>
    <t>за рахунок благодійної допомоги</t>
  </si>
  <si>
    <t>перерахунок вартості договорів НСЗУ</t>
  </si>
  <si>
    <t>економія</t>
  </si>
  <si>
    <t xml:space="preserve">економія </t>
  </si>
  <si>
    <t>економія за рахунок простою та відпусток без збереження ЗП</t>
  </si>
  <si>
    <t>донарахування ЄСВ до рівня мінімальної ЗП під час простою</t>
  </si>
  <si>
    <t>перенесення строків повірки лабораторного та медичного обладнання через активні бойові дії</t>
  </si>
  <si>
    <t xml:space="preserve">за рахунок ОЗ та ІМНА, отриманих у вигляді благодійної допомоги </t>
  </si>
  <si>
    <t xml:space="preserve">збільшення видатків на оплату теплопостачання </t>
  </si>
  <si>
    <t>економія за рахунок вакансії посади керівника</t>
  </si>
  <si>
    <t>перерозподіл видатків через активні бойові дії</t>
  </si>
  <si>
    <t>податкові зобов"язання (компенсаційні ПДВ)</t>
  </si>
  <si>
    <t>благодійна допомога, централізовані поставки</t>
  </si>
  <si>
    <t>збільшення бюджетного фінансування на оплату теплопостачання</t>
  </si>
  <si>
    <t>86.10</t>
  </si>
  <si>
    <t>придбання (виготовлення) основних засобів (встановлення, підключення та введення в експлуатацію дизельного генератора)</t>
  </si>
  <si>
    <t>Комунальне некомерційне підприємство Харківської обласної ради"Обласний центр планування сім'ї та репродукції людини"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</si>
  <si>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</si>
  <si>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Інші витрати (комунальні послуги, страхові послуги, супровід медичної інформсистеми, лабораторні дослідження пацієнтів)</t>
  </si>
  <si>
    <t>інші адміністративні витрати (періодичні видання, техобслуговування оргтехніки, банківські послуги, супровід  програмного забезпечення, ПДВ, плата за користування інтернетом)</t>
  </si>
  <si>
    <t>нетипові операційні доходи (розшифрувати)</t>
  </si>
  <si>
    <t>за 2022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</si>
</sst>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-* #,##0.00_₴_-;\-* #,##0.00_₴_-;_-* &quot;-&quot;??_₴_-;_-@_-"/>
    <numFmt numFmtId="165" formatCode="#,##0&quot;р.&quot;;[Red]\-#,##0&quot;р.&quot;"/>
    <numFmt numFmtId="166" formatCode="#,##0.00&quot;р.&quot;;\-#,##0.00&quot;р.&quot;"/>
    <numFmt numFmtId="167" formatCode="_-* #,##0.00_р_._-;\-* #,##0.00_р_._-;_-* &quot;-&quot;??_р_.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70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u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4"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1" fillId="2" borderId="0" applyNumberFormat="0" applyBorder="0" applyAlignment="0" applyProtection="0"/>
    <xf numFmtId="0" fontId="1" fillId="2" borderId="0" applyNumberFormat="0" applyBorder="0" applyAlignment="0" applyProtection="0"/>
    <xf numFmtId="0" fontId="31" fillId="3" borderId="0" applyNumberFormat="0" applyBorder="0" applyAlignment="0" applyProtection="0"/>
    <xf numFmtId="0" fontId="1" fillId="3" borderId="0" applyNumberFormat="0" applyBorder="0" applyAlignment="0" applyProtection="0"/>
    <xf numFmtId="0" fontId="31" fillId="4" borderId="0" applyNumberFormat="0" applyBorder="0" applyAlignment="0" applyProtection="0"/>
    <xf numFmtId="0" fontId="1" fillId="4" borderId="0" applyNumberFormat="0" applyBorder="0" applyAlignment="0" applyProtection="0"/>
    <xf numFmtId="0" fontId="31" fillId="5" borderId="0" applyNumberFormat="0" applyBorder="0" applyAlignment="0" applyProtection="0"/>
    <xf numFmtId="0" fontId="1" fillId="5" borderId="0" applyNumberFormat="0" applyBorder="0" applyAlignment="0" applyProtection="0"/>
    <xf numFmtId="0" fontId="31" fillId="6" borderId="0" applyNumberFormat="0" applyBorder="0" applyAlignment="0" applyProtection="0"/>
    <xf numFmtId="0" fontId="1" fillId="6" borderId="0" applyNumberFormat="0" applyBorder="0" applyAlignment="0" applyProtection="0"/>
    <xf numFmtId="0" fontId="3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1" fillId="8" borderId="0" applyNumberFormat="0" applyBorder="0" applyAlignment="0" applyProtection="0"/>
    <xf numFmtId="0" fontId="1" fillId="8" borderId="0" applyNumberFormat="0" applyBorder="0" applyAlignment="0" applyProtection="0"/>
    <xf numFmtId="0" fontId="31" fillId="9" borderId="0" applyNumberFormat="0" applyBorder="0" applyAlignment="0" applyProtection="0"/>
    <xf numFmtId="0" fontId="1" fillId="9" borderId="0" applyNumberFormat="0" applyBorder="0" applyAlignment="0" applyProtection="0"/>
    <xf numFmtId="0" fontId="3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" borderId="0" applyNumberFormat="0" applyBorder="0" applyAlignment="0" applyProtection="0"/>
    <xf numFmtId="0" fontId="1" fillId="5" borderId="0" applyNumberFormat="0" applyBorder="0" applyAlignment="0" applyProtection="0"/>
    <xf numFmtId="0" fontId="31" fillId="8" borderId="0" applyNumberFormat="0" applyBorder="0" applyAlignment="0" applyProtection="0"/>
    <xf numFmtId="0" fontId="1" fillId="8" borderId="0" applyNumberFormat="0" applyBorder="0" applyAlignment="0" applyProtection="0"/>
    <xf numFmtId="0" fontId="3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32" fillId="12" borderId="0" applyNumberFormat="0" applyBorder="0" applyAlignment="0" applyProtection="0"/>
    <xf numFmtId="0" fontId="14" fillId="12" borderId="0" applyNumberFormat="0" applyBorder="0" applyAlignment="0" applyProtection="0"/>
    <xf numFmtId="0" fontId="32" fillId="9" borderId="0" applyNumberFormat="0" applyBorder="0" applyAlignment="0" applyProtection="0"/>
    <xf numFmtId="0" fontId="14" fillId="9" borderId="0" applyNumberFormat="0" applyBorder="0" applyAlignment="0" applyProtection="0"/>
    <xf numFmtId="0" fontId="32" fillId="10" borderId="0" applyNumberFormat="0" applyBorder="0" applyAlignment="0" applyProtection="0"/>
    <xf numFmtId="0" fontId="14" fillId="10" borderId="0" applyNumberFormat="0" applyBorder="0" applyAlignment="0" applyProtection="0"/>
    <xf numFmtId="0" fontId="32" fillId="13" borderId="0" applyNumberFormat="0" applyBorder="0" applyAlignment="0" applyProtection="0"/>
    <xf numFmtId="0" fontId="14" fillId="13" borderId="0" applyNumberFormat="0" applyBorder="0" applyAlignment="0" applyProtection="0"/>
    <xf numFmtId="0" fontId="32" fillId="14" borderId="0" applyNumberFormat="0" applyBorder="0" applyAlignment="0" applyProtection="0"/>
    <xf numFmtId="0" fontId="14" fillId="14" borderId="0" applyNumberFormat="0" applyBorder="0" applyAlignment="0" applyProtection="0"/>
    <xf numFmtId="0" fontId="32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25" fillId="3" borderId="0" applyNumberFormat="0" applyBorder="0" applyAlignment="0" applyProtection="0"/>
    <xf numFmtId="0" fontId="17" fillId="20" borderId="1" applyNumberFormat="0" applyAlignment="0" applyProtection="0"/>
    <xf numFmtId="0" fontId="22" fillId="21" borderId="2" applyNumberFormat="0" applyAlignment="0" applyProtection="0"/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49" fontId="33" fillId="0" borderId="3">
      <alignment horizontal="center" vertical="center"/>
      <protection locked="0"/>
    </xf>
    <xf numFmtId="168" fontId="11" fillId="0" borderId="0" applyFont="0" applyFill="0" applyBorder="0" applyAlignment="0" applyProtection="0"/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0" fontId="26" fillId="0" borderId="0" applyNumberFormat="0" applyFill="0" applyBorder="0" applyAlignment="0" applyProtection="0"/>
    <xf numFmtId="171" fontId="34" fillId="0" borderId="0" applyAlignment="0">
      <alignment wrapText="1"/>
    </xf>
    <xf numFmtId="0" fontId="29" fillId="4" borderId="0" applyNumberFormat="0" applyBorder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5" fillId="7" borderId="1" applyNumberFormat="0" applyAlignment="0" applyProtection="0"/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36" fillId="22" borderId="7">
      <alignment horizontal="left" vertical="center"/>
      <protection locked="0"/>
    </xf>
    <xf numFmtId="49" fontId="36" fillId="22" borderId="7">
      <alignment horizontal="left" vertical="center"/>
    </xf>
    <xf numFmtId="4" fontId="36" fillId="22" borderId="7">
      <alignment horizontal="right" vertical="center"/>
      <protection locked="0"/>
    </xf>
    <xf numFmtId="4" fontId="36" fillId="22" borderId="7">
      <alignment horizontal="right" vertical="center"/>
    </xf>
    <xf numFmtId="4" fontId="37" fillId="22" borderId="7">
      <alignment horizontal="right" vertical="center"/>
      <protection locked="0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" fontId="38" fillId="22" borderId="3">
      <alignment horizontal="right" vertical="center"/>
      <protection locked="0"/>
    </xf>
    <xf numFmtId="4" fontId="38" fillId="22" borderId="3">
      <alignment horizontal="right" vertical="center"/>
    </xf>
    <xf numFmtId="4" fontId="40" fillId="22" borderId="3">
      <alignment horizontal="right" vertical="center"/>
      <protection locked="0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9" fontId="33" fillId="22" borderId="3">
      <alignment horizontal="left" vertical="center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" fontId="33" fillId="22" borderId="3">
      <alignment horizontal="right" vertical="center"/>
      <protection locked="0"/>
    </xf>
    <xf numFmtId="4" fontId="33" fillId="22" borderId="3">
      <alignment horizontal="right" vertical="center"/>
      <protection locked="0"/>
    </xf>
    <xf numFmtId="4" fontId="33" fillId="22" borderId="3">
      <alignment horizontal="right" vertical="center"/>
    </xf>
    <xf numFmtId="4" fontId="33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" fontId="41" fillId="22" borderId="3">
      <alignment horizontal="right" vertical="center"/>
      <protection locked="0"/>
    </xf>
    <xf numFmtId="4" fontId="41" fillId="22" borderId="3">
      <alignment horizontal="right" vertical="center"/>
    </xf>
    <xf numFmtId="4" fontId="43" fillId="22" borderId="3">
      <alignment horizontal="right" vertical="center"/>
      <protection locked="0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" fontId="44" fillId="0" borderId="3">
      <alignment horizontal="right" vertical="center"/>
      <protection locked="0"/>
    </xf>
    <xf numFmtId="4" fontId="44" fillId="0" borderId="3">
      <alignment horizontal="right" vertical="center"/>
    </xf>
    <xf numFmtId="4" fontId="45" fillId="0" borderId="3">
      <alignment horizontal="right" vertical="center"/>
      <protection locked="0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" fontId="46" fillId="0" borderId="3">
      <alignment horizontal="right" vertical="center"/>
      <protection locked="0"/>
    </xf>
    <xf numFmtId="4" fontId="46" fillId="0" borderId="3">
      <alignment horizontal="right" vertical="center"/>
    </xf>
    <xf numFmtId="49" fontId="44" fillId="0" borderId="3">
      <alignment horizontal="left" vertical="center"/>
      <protection locked="0"/>
    </xf>
    <xf numFmtId="49" fontId="45" fillId="0" borderId="3">
      <alignment horizontal="left" vertical="center"/>
      <protection locked="0"/>
    </xf>
    <xf numFmtId="4" fontId="44" fillId="0" borderId="3">
      <alignment horizontal="right" vertical="center"/>
      <protection locked="0"/>
    </xf>
    <xf numFmtId="0" fontId="27" fillId="0" borderId="8" applyNumberFormat="0" applyFill="0" applyAlignment="0" applyProtection="0"/>
    <xf numFmtId="0" fontId="24" fillId="23" borderId="0" applyNumberFormat="0" applyBorder="0" applyAlignment="0" applyProtection="0"/>
    <xf numFmtId="0" fontId="11" fillId="0" borderId="0"/>
    <xf numFmtId="0" fontId="11" fillId="0" borderId="0"/>
    <xf numFmtId="0" fontId="11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8" fillId="26" borderId="3">
      <alignment horizontal="right" vertical="center"/>
      <protection locked="0"/>
    </xf>
    <xf numFmtId="4" fontId="48" fillId="27" borderId="3">
      <alignment horizontal="right" vertical="center"/>
      <protection locked="0"/>
    </xf>
    <xf numFmtId="4" fontId="48" fillId="28" borderId="3">
      <alignment horizontal="right" vertical="center"/>
      <protection locked="0"/>
    </xf>
    <xf numFmtId="0" fontId="16" fillId="20" borderId="10" applyNumberFormat="0" applyAlignment="0" applyProtection="0"/>
    <xf numFmtId="49" fontId="33" fillId="0" borderId="3">
      <alignment horizontal="left" vertical="center" wrapText="1"/>
      <protection locked="0"/>
    </xf>
    <xf numFmtId="49" fontId="33" fillId="0" borderId="3">
      <alignment horizontal="left" vertical="center" wrapText="1"/>
      <protection locked="0"/>
    </xf>
    <xf numFmtId="0" fontId="23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32" fillId="16" borderId="0" applyNumberFormat="0" applyBorder="0" applyAlignment="0" applyProtection="0"/>
    <xf numFmtId="0" fontId="14" fillId="16" borderId="0" applyNumberFormat="0" applyBorder="0" applyAlignment="0" applyProtection="0"/>
    <xf numFmtId="0" fontId="32" fillId="17" borderId="0" applyNumberFormat="0" applyBorder="0" applyAlignment="0" applyProtection="0"/>
    <xf numFmtId="0" fontId="14" fillId="17" borderId="0" applyNumberFormat="0" applyBorder="0" applyAlignment="0" applyProtection="0"/>
    <xf numFmtId="0" fontId="32" fillId="18" borderId="0" applyNumberFormat="0" applyBorder="0" applyAlignment="0" applyProtection="0"/>
    <xf numFmtId="0" fontId="14" fillId="18" borderId="0" applyNumberFormat="0" applyBorder="0" applyAlignment="0" applyProtection="0"/>
    <xf numFmtId="0" fontId="32" fillId="13" borderId="0" applyNumberFormat="0" applyBorder="0" applyAlignment="0" applyProtection="0"/>
    <xf numFmtId="0" fontId="14" fillId="13" borderId="0" applyNumberFormat="0" applyBorder="0" applyAlignment="0" applyProtection="0"/>
    <xf numFmtId="0" fontId="32" fillId="14" borderId="0" applyNumberFormat="0" applyBorder="0" applyAlignment="0" applyProtection="0"/>
    <xf numFmtId="0" fontId="14" fillId="14" borderId="0" applyNumberFormat="0" applyBorder="0" applyAlignment="0" applyProtection="0"/>
    <xf numFmtId="0" fontId="32" fillId="19" borderId="0" applyNumberFormat="0" applyBorder="0" applyAlignment="0" applyProtection="0"/>
    <xf numFmtId="0" fontId="14" fillId="19" borderId="0" applyNumberFormat="0" applyBorder="0" applyAlignment="0" applyProtection="0"/>
    <xf numFmtId="0" fontId="49" fillId="7" borderId="1" applyNumberFormat="0" applyAlignment="0" applyProtection="0"/>
    <xf numFmtId="0" fontId="15" fillId="7" borderId="1" applyNumberFormat="0" applyAlignment="0" applyProtection="0"/>
    <xf numFmtId="0" fontId="50" fillId="20" borderId="10" applyNumberFormat="0" applyAlignment="0" applyProtection="0"/>
    <xf numFmtId="0" fontId="16" fillId="20" borderId="10" applyNumberFormat="0" applyAlignment="0" applyProtection="0"/>
    <xf numFmtId="0" fontId="51" fillId="20" borderId="1" applyNumberFormat="0" applyAlignment="0" applyProtection="0"/>
    <xf numFmtId="0" fontId="17" fillId="20" borderId="1" applyNumberFormat="0" applyAlignment="0" applyProtection="0"/>
    <xf numFmtId="172" fontId="11" fillId="0" borderId="0" applyFont="0" applyFill="0" applyBorder="0" applyAlignment="0" applyProtection="0"/>
    <xf numFmtId="0" fontId="52" fillId="0" borderId="4" applyNumberFormat="0" applyFill="0" applyAlignment="0" applyProtection="0"/>
    <xf numFmtId="0" fontId="18" fillId="0" borderId="4" applyNumberFormat="0" applyFill="0" applyAlignment="0" applyProtection="0"/>
    <xf numFmtId="0" fontId="53" fillId="0" borderId="5" applyNumberFormat="0" applyFill="0" applyAlignment="0" applyProtection="0"/>
    <xf numFmtId="0" fontId="19" fillId="0" borderId="5" applyNumberFormat="0" applyFill="0" applyAlignment="0" applyProtection="0"/>
    <xf numFmtId="0" fontId="54" fillId="0" borderId="6" applyNumberFormat="0" applyFill="0" applyAlignment="0" applyProtection="0"/>
    <xf numFmtId="0" fontId="20" fillId="0" borderId="6" applyNumberFormat="0" applyFill="0" applyAlignment="0" applyProtection="0"/>
    <xf numFmtId="0" fontId="5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11" applyNumberFormat="0" applyFill="0" applyAlignment="0" applyProtection="0"/>
    <xf numFmtId="0" fontId="21" fillId="0" borderId="11" applyNumberFormat="0" applyFill="0" applyAlignment="0" applyProtection="0"/>
    <xf numFmtId="0" fontId="56" fillId="21" borderId="2" applyNumberFormat="0" applyAlignment="0" applyProtection="0"/>
    <xf numFmtId="0" fontId="22" fillId="21" borderId="2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23" borderId="0" applyNumberFormat="0" applyBorder="0" applyAlignment="0" applyProtection="0"/>
    <xf numFmtId="0" fontId="24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1" fillId="0" borderId="0"/>
    <xf numFmtId="0" fontId="2" fillId="0" borderId="0"/>
    <xf numFmtId="0" fontId="11" fillId="0" borderId="0"/>
    <xf numFmtId="0" fontId="11" fillId="0" borderId="0" applyNumberFormat="0" applyFont="0" applyFill="0" applyBorder="0" applyAlignment="0" applyProtection="0">
      <alignment vertical="top"/>
    </xf>
    <xf numFmtId="0" fontId="11" fillId="0" borderId="0" applyNumberFormat="0" applyFont="0" applyFill="0" applyBorder="0" applyAlignment="0" applyProtection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8" fillId="3" borderId="0" applyNumberFormat="0" applyBorder="0" applyAlignment="0" applyProtection="0"/>
    <xf numFmtId="0" fontId="25" fillId="3" borderId="0" applyNumberFormat="0" applyBorder="0" applyAlignment="0" applyProtection="0"/>
    <xf numFmtId="0" fontId="5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60" fillId="25" borderId="9" applyNumberFormat="0" applyFont="0" applyAlignment="0" applyProtection="0"/>
    <xf numFmtId="0" fontId="11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0" borderId="8" applyNumberFormat="0" applyFill="0" applyAlignment="0" applyProtection="0"/>
    <xf numFmtId="0" fontId="27" fillId="0" borderId="8" applyNumberFormat="0" applyFill="0" applyAlignment="0" applyProtection="0"/>
    <xf numFmtId="0" fontId="3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3" fontId="64" fillId="0" borderId="0" applyFont="0" applyFill="0" applyBorder="0" applyAlignment="0" applyProtection="0"/>
    <xf numFmtId="17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5" fillId="4" borderId="0" applyNumberFormat="0" applyBorder="0" applyAlignment="0" applyProtection="0"/>
    <xf numFmtId="0" fontId="29" fillId="4" borderId="0" applyNumberFormat="0" applyBorder="0" applyAlignment="0" applyProtection="0"/>
    <xf numFmtId="176" fontId="66" fillId="22" borderId="12" applyFill="0" applyBorder="0">
      <alignment horizontal="center" vertical="center" wrapText="1"/>
      <protection locked="0"/>
    </xf>
    <xf numFmtId="171" fontId="67" fillId="0" borderId="0">
      <alignment wrapText="1"/>
    </xf>
    <xf numFmtId="171" fontId="34" fillId="0" borderId="0">
      <alignment wrapText="1"/>
    </xf>
  </cellStyleXfs>
  <cellXfs count="401">
    <xf numFmtId="0" fontId="0" fillId="0" borderId="0" xfId="0"/>
    <xf numFmtId="0" fontId="5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3" xfId="0" quotePrefix="1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3" xfId="0" quotePrefix="1" applyFont="1" applyFill="1" applyBorder="1" applyAlignment="1">
      <alignment horizontal="center"/>
    </xf>
    <xf numFmtId="0" fontId="5" fillId="0" borderId="3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3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right" vertical="center"/>
    </xf>
    <xf numFmtId="0" fontId="4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Alignment="1"/>
    <xf numFmtId="0" fontId="5" fillId="0" borderId="0" xfId="0" applyFont="1" applyFill="1" applyAlignment="1">
      <alignment vertical="center" wrapText="1" shrinkToFit="1"/>
    </xf>
    <xf numFmtId="0" fontId="4" fillId="0" borderId="0" xfId="0" applyFont="1" applyFill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0" xfId="245" applyFont="1" applyFill="1" applyBorder="1" applyAlignment="1">
      <alignment vertical="center"/>
    </xf>
    <xf numFmtId="0" fontId="5" fillId="0" borderId="3" xfId="245" applyFont="1" applyFill="1" applyBorder="1" applyAlignment="1">
      <alignment horizontal="left" vertical="center" wrapText="1"/>
    </xf>
    <xf numFmtId="0" fontId="4" fillId="0" borderId="0" xfId="245" applyFont="1" applyFill="1" applyBorder="1" applyAlignment="1">
      <alignment vertical="center"/>
    </xf>
    <xf numFmtId="0" fontId="5" fillId="0" borderId="0" xfId="245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/>
    </xf>
    <xf numFmtId="0" fontId="5" fillId="0" borderId="0" xfId="0" applyFont="1" applyFill="1" applyBorder="1" applyAlignment="1">
      <alignment vertical="center" wrapText="1"/>
    </xf>
    <xf numFmtId="0" fontId="4" fillId="0" borderId="3" xfId="245" applyFont="1" applyFill="1" applyBorder="1" applyAlignment="1">
      <alignment horizontal="center" vertical="center"/>
    </xf>
    <xf numFmtId="0" fontId="13" fillId="0" borderId="0" xfId="245" applyFont="1" applyFill="1"/>
    <xf numFmtId="0" fontId="5" fillId="0" borderId="0" xfId="245" applyFont="1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quotePrefix="1" applyFont="1" applyFill="1" applyBorder="1" applyAlignment="1">
      <alignment horizontal="center"/>
    </xf>
    <xf numFmtId="0" fontId="5" fillId="0" borderId="0" xfId="245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4" fillId="0" borderId="3" xfId="245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170" fontId="5" fillId="0" borderId="0" xfId="0" quotePrefix="1" applyNumberFormat="1" applyFont="1" applyFill="1" applyBorder="1" applyAlignment="1">
      <alignment vertical="center" wrapText="1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170" fontId="5" fillId="0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right"/>
    </xf>
    <xf numFmtId="0" fontId="5" fillId="0" borderId="0" xfId="0" applyFont="1" applyFill="1" applyBorder="1" applyAlignment="1">
      <alignment vertical="center" wrapText="1" shrinkToFit="1"/>
    </xf>
    <xf numFmtId="173" fontId="5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3" fontId="5" fillId="0" borderId="15" xfId="0" applyNumberFormat="1" applyFont="1" applyFill="1" applyBorder="1" applyAlignment="1">
      <alignment horizontal="center" vertical="center" wrapText="1"/>
    </xf>
    <xf numFmtId="173" fontId="4" fillId="0" borderId="3" xfId="0" applyNumberFormat="1" applyFont="1" applyFill="1" applyBorder="1" applyAlignment="1">
      <alignment horizontal="center" vertical="center" wrapText="1"/>
    </xf>
    <xf numFmtId="173" fontId="5" fillId="27" borderId="3" xfId="0" applyNumberFormat="1" applyFont="1" applyFill="1" applyBorder="1" applyAlignment="1">
      <alignment horizontal="center" vertical="center" wrapText="1"/>
    </xf>
    <xf numFmtId="173" fontId="4" fillId="27" borderId="15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73" fontId="5" fillId="0" borderId="17" xfId="0" applyNumberFormat="1" applyFont="1" applyFill="1" applyBorder="1" applyAlignment="1">
      <alignment horizontal="center" vertical="center" wrapText="1"/>
    </xf>
    <xf numFmtId="173" fontId="4" fillId="0" borderId="15" xfId="0" applyNumberFormat="1" applyFont="1" applyFill="1" applyBorder="1" applyAlignment="1">
      <alignment horizontal="center" vertical="center" wrapText="1"/>
    </xf>
    <xf numFmtId="0" fontId="4" fillId="0" borderId="15" xfId="0" quotePrefix="1" applyFont="1" applyFill="1" applyBorder="1" applyAlignment="1">
      <alignment horizontal="center" vertical="center"/>
    </xf>
    <xf numFmtId="0" fontId="4" fillId="0" borderId="14" xfId="0" quotePrefix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4" fillId="0" borderId="14" xfId="245" applyFont="1" applyFill="1" applyBorder="1" applyAlignment="1">
      <alignment horizontal="left" vertical="center" wrapText="1"/>
    </xf>
    <xf numFmtId="169" fontId="5" fillId="0" borderId="3" xfId="291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169" fontId="4" fillId="0" borderId="3" xfId="291" applyNumberFormat="1" applyFont="1" applyFill="1" applyBorder="1" applyAlignment="1">
      <alignment horizontal="right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173" fontId="5" fillId="0" borderId="0" xfId="0" applyNumberFormat="1" applyFont="1" applyFill="1" applyBorder="1" applyAlignment="1">
      <alignment horizontal="center" vertical="center" wrapText="1"/>
    </xf>
    <xf numFmtId="173" fontId="7" fillId="0" borderId="0" xfId="0" applyNumberFormat="1" applyFont="1" applyFill="1" applyBorder="1" applyAlignment="1">
      <alignment horizontal="center" vertical="center" wrapText="1"/>
    </xf>
    <xf numFmtId="170" fontId="7" fillId="0" borderId="0" xfId="0" applyNumberFormat="1" applyFont="1" applyFill="1" applyBorder="1" applyAlignment="1">
      <alignment horizontal="center" vertical="center" wrapText="1"/>
    </xf>
    <xf numFmtId="170" fontId="5" fillId="0" borderId="3" xfId="0" applyNumberFormat="1" applyFont="1" applyFill="1" applyBorder="1" applyAlignment="1">
      <alignment horizontal="right" vertical="center" wrapText="1"/>
    </xf>
    <xf numFmtId="170" fontId="4" fillId="0" borderId="3" xfId="0" applyNumberFormat="1" applyFont="1" applyFill="1" applyBorder="1" applyAlignment="1">
      <alignment horizontal="right" vertical="center" wrapText="1"/>
    </xf>
    <xf numFmtId="179" fontId="5" fillId="22" borderId="3" xfId="0" applyNumberFormat="1" applyFont="1" applyFill="1" applyBorder="1" applyAlignment="1">
      <alignment horizontal="center" vertical="center" wrapText="1"/>
    </xf>
    <xf numFmtId="179" fontId="5" fillId="22" borderId="16" xfId="0" applyNumberFormat="1" applyFont="1" applyFill="1" applyBorder="1" applyAlignment="1">
      <alignment horizontal="center" vertical="center" wrapText="1"/>
    </xf>
    <xf numFmtId="173" fontId="5" fillId="0" borderId="3" xfId="245" applyNumberFormat="1" applyFont="1" applyFill="1" applyBorder="1" applyAlignment="1">
      <alignment horizontal="center" vertical="center" wrapText="1"/>
    </xf>
    <xf numFmtId="0" fontId="5" fillId="0" borderId="3" xfId="245" applyFont="1" applyFill="1" applyBorder="1" applyAlignment="1">
      <alignment horizontal="right" vertical="center" wrapText="1"/>
    </xf>
    <xf numFmtId="169" fontId="5" fillId="0" borderId="0" xfId="291" applyNumberFormat="1" applyFont="1" applyFill="1" applyBorder="1" applyAlignment="1">
      <alignment horizontal="right" vertical="center" wrapText="1"/>
    </xf>
    <xf numFmtId="173" fontId="4" fillId="27" borderId="14" xfId="0" applyNumberFormat="1" applyFont="1" applyFill="1" applyBorder="1" applyAlignment="1">
      <alignment horizontal="center" vertical="center" wrapText="1"/>
    </xf>
    <xf numFmtId="173" fontId="4" fillId="0" borderId="14" xfId="0" applyNumberFormat="1" applyFont="1" applyFill="1" applyBorder="1" applyAlignment="1">
      <alignment horizontal="center" vertical="center" wrapText="1"/>
    </xf>
    <xf numFmtId="169" fontId="4" fillId="0" borderId="15" xfId="291" applyNumberFormat="1" applyFont="1" applyFill="1" applyBorder="1" applyAlignment="1">
      <alignment horizontal="right" vertical="center" wrapText="1"/>
    </xf>
    <xf numFmtId="169" fontId="5" fillId="0" borderId="18" xfId="291" applyNumberFormat="1" applyFont="1" applyFill="1" applyBorder="1" applyAlignment="1">
      <alignment horizontal="right" vertical="center" wrapText="1"/>
    </xf>
    <xf numFmtId="170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5" fillId="0" borderId="3" xfId="0" quotePrefix="1" applyNumberFormat="1" applyFont="1" applyFill="1" applyBorder="1" applyAlignment="1">
      <alignment horizontal="center" vertical="center"/>
    </xf>
    <xf numFmtId="49" fontId="4" fillId="0" borderId="3" xfId="0" quotePrefix="1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73" fontId="4" fillId="0" borderId="16" xfId="0" applyNumberFormat="1" applyFont="1" applyFill="1" applyBorder="1" applyAlignment="1">
      <alignment horizontal="center" vertical="center" wrapText="1"/>
    </xf>
    <xf numFmtId="170" fontId="4" fillId="0" borderId="16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173" fontId="4" fillId="0" borderId="3" xfId="245" applyNumberFormat="1" applyFont="1" applyFill="1" applyBorder="1" applyAlignment="1">
      <alignment horizontal="center" vertical="center" wrapText="1"/>
    </xf>
    <xf numFmtId="0" fontId="4" fillId="0" borderId="3" xfId="245" applyFont="1" applyFill="1" applyBorder="1" applyAlignment="1">
      <alignment horizontal="right" vertical="center" wrapText="1"/>
    </xf>
    <xf numFmtId="0" fontId="4" fillId="0" borderId="3" xfId="245" applyFont="1" applyFill="1" applyBorder="1" applyAlignment="1">
      <alignment horizontal="center" vertical="center" wrapText="1"/>
    </xf>
    <xf numFmtId="0" fontId="4" fillId="27" borderId="3" xfId="245" applyFont="1" applyFill="1" applyBorder="1" applyAlignment="1">
      <alignment horizontal="center" vertical="center" wrapText="1"/>
    </xf>
    <xf numFmtId="0" fontId="4" fillId="0" borderId="3" xfId="0" quotePrefix="1" applyNumberFormat="1" applyFont="1" applyFill="1" applyBorder="1" applyAlignment="1">
      <alignment horizontal="center" vertical="center"/>
    </xf>
    <xf numFmtId="0" fontId="5" fillId="0" borderId="3" xfId="0" quotePrefix="1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vertical="center"/>
    </xf>
    <xf numFmtId="0" fontId="4" fillId="0" borderId="2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left" vertical="center" wrapText="1" shrinkToFit="1"/>
    </xf>
    <xf numFmtId="49" fontId="4" fillId="0" borderId="22" xfId="0" applyNumberFormat="1" applyFont="1" applyFill="1" applyBorder="1" applyAlignment="1">
      <alignment horizontal="center" vertical="center"/>
    </xf>
    <xf numFmtId="173" fontId="4" fillId="27" borderId="22" xfId="0" applyNumberFormat="1" applyFont="1" applyFill="1" applyBorder="1" applyAlignment="1">
      <alignment horizontal="center" vertical="center" wrapText="1"/>
    </xf>
    <xf numFmtId="173" fontId="4" fillId="27" borderId="23" xfId="0" applyNumberFormat="1" applyFont="1" applyFill="1" applyBorder="1" applyAlignment="1">
      <alignment horizontal="center" vertical="center" wrapText="1"/>
    </xf>
    <xf numFmtId="173" fontId="4" fillId="27" borderId="12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/>
    </xf>
    <xf numFmtId="179" fontId="5" fillId="22" borderId="22" xfId="0" applyNumberFormat="1" applyFont="1" applyFill="1" applyBorder="1" applyAlignment="1">
      <alignment horizontal="center" vertical="center" wrapText="1"/>
    </xf>
    <xf numFmtId="179" fontId="5" fillId="22" borderId="23" xfId="0" applyNumberFormat="1" applyFont="1" applyFill="1" applyBorder="1" applyAlignment="1">
      <alignment horizontal="center" vertical="center" wrapText="1"/>
    </xf>
    <xf numFmtId="179" fontId="5" fillId="22" borderId="12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/>
    </xf>
    <xf numFmtId="179" fontId="5" fillId="22" borderId="24" xfId="0" applyNumberFormat="1" applyFont="1" applyFill="1" applyBorder="1" applyAlignment="1">
      <alignment horizontal="center" vertical="center" wrapText="1"/>
    </xf>
    <xf numFmtId="173" fontId="5" fillId="0" borderId="22" xfId="0" applyNumberFormat="1" applyFont="1" applyFill="1" applyBorder="1" applyAlignment="1">
      <alignment horizontal="center" vertical="center" wrapText="1"/>
    </xf>
    <xf numFmtId="170" fontId="5" fillId="0" borderId="22" xfId="0" applyNumberFormat="1" applyFont="1" applyFill="1" applyBorder="1" applyAlignment="1">
      <alignment horizontal="center" vertical="center" wrapText="1"/>
    </xf>
    <xf numFmtId="173" fontId="4" fillId="27" borderId="25" xfId="0" applyNumberFormat="1" applyFont="1" applyFill="1" applyBorder="1" applyAlignment="1">
      <alignment horizontal="center" vertical="center" wrapText="1"/>
    </xf>
    <xf numFmtId="173" fontId="4" fillId="27" borderId="19" xfId="0" applyNumberFormat="1" applyFont="1" applyFill="1" applyBorder="1" applyAlignment="1">
      <alignment horizontal="center" vertical="center" wrapText="1"/>
    </xf>
    <xf numFmtId="173" fontId="4" fillId="27" borderId="26" xfId="0" applyNumberFormat="1" applyFont="1" applyFill="1" applyBorder="1" applyAlignment="1">
      <alignment horizontal="center" vertical="center" wrapText="1"/>
    </xf>
    <xf numFmtId="173" fontId="5" fillId="27" borderId="22" xfId="0" applyNumberFormat="1" applyFont="1" applyFill="1" applyBorder="1" applyAlignment="1">
      <alignment horizontal="center" vertical="center" wrapText="1"/>
    </xf>
    <xf numFmtId="173" fontId="5" fillId="27" borderId="23" xfId="0" applyNumberFormat="1" applyFont="1" applyFill="1" applyBorder="1" applyAlignment="1">
      <alignment horizontal="center" vertical="center" wrapText="1"/>
    </xf>
    <xf numFmtId="173" fontId="5" fillId="27" borderId="15" xfId="0" applyNumberFormat="1" applyFont="1" applyFill="1" applyBorder="1" applyAlignment="1">
      <alignment horizontal="center" vertical="center" wrapText="1"/>
    </xf>
    <xf numFmtId="173" fontId="5" fillId="27" borderId="25" xfId="0" applyNumberFormat="1" applyFont="1" applyFill="1" applyBorder="1" applyAlignment="1">
      <alignment horizontal="center" vertical="center" wrapText="1"/>
    </xf>
    <xf numFmtId="173" fontId="5" fillId="27" borderId="19" xfId="0" applyNumberFormat="1" applyFont="1" applyFill="1" applyBorder="1" applyAlignment="1">
      <alignment horizontal="center" vertical="center" wrapText="1"/>
    </xf>
    <xf numFmtId="173" fontId="5" fillId="27" borderId="26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173" fontId="4" fillId="0" borderId="22" xfId="0" applyNumberFormat="1" applyFont="1" applyFill="1" applyBorder="1" applyAlignment="1">
      <alignment horizontal="center" vertical="center" wrapText="1"/>
    </xf>
    <xf numFmtId="0" fontId="5" fillId="0" borderId="27" xfId="182" applyFont="1" applyFill="1" applyBorder="1" applyAlignment="1">
      <alignment horizontal="left" vertical="center" wrapText="1"/>
      <protection locked="0"/>
    </xf>
    <xf numFmtId="0" fontId="4" fillId="0" borderId="27" xfId="182" applyFont="1" applyFill="1" applyBorder="1" applyAlignment="1">
      <alignment horizontal="left" vertical="center" wrapText="1"/>
      <protection locked="0"/>
    </xf>
    <xf numFmtId="0" fontId="4" fillId="0" borderId="27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Fill="1" applyBorder="1" applyAlignment="1">
      <alignment horizontal="left" vertical="center" wrapText="1"/>
    </xf>
    <xf numFmtId="0" fontId="5" fillId="0" borderId="27" xfId="245" applyFont="1" applyFill="1" applyBorder="1" applyAlignment="1">
      <alignment horizontal="left" vertical="center" wrapText="1"/>
    </xf>
    <xf numFmtId="0" fontId="5" fillId="0" borderId="27" xfId="0" applyFont="1" applyFill="1" applyBorder="1" applyAlignment="1" applyProtection="1">
      <alignment horizontal="left" vertical="center" wrapText="1"/>
      <protection locked="0"/>
    </xf>
    <xf numFmtId="0" fontId="5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29" xfId="0" applyFont="1" applyFill="1" applyBorder="1" applyAlignment="1" applyProtection="1">
      <alignment horizontal="left" vertical="center" wrapText="1"/>
      <protection locked="0"/>
    </xf>
    <xf numFmtId="0" fontId="5" fillId="0" borderId="30" xfId="0" applyFont="1" applyFill="1" applyBorder="1" applyAlignment="1" applyProtection="1">
      <alignment horizontal="left" vertical="center" wrapText="1"/>
      <protection locked="0"/>
    </xf>
    <xf numFmtId="0" fontId="5" fillId="0" borderId="31" xfId="0" applyFont="1" applyFill="1" applyBorder="1" applyAlignment="1" applyProtection="1">
      <alignment horizontal="left" vertical="center" wrapText="1"/>
      <protection locked="0"/>
    </xf>
    <xf numFmtId="0" fontId="4" fillId="0" borderId="31" xfId="0" applyFont="1" applyFill="1" applyBorder="1" applyAlignment="1" applyProtection="1">
      <alignment horizontal="left" vertical="center" wrapText="1"/>
      <protection locked="0"/>
    </xf>
    <xf numFmtId="0" fontId="4" fillId="0" borderId="28" xfId="0" applyFont="1" applyFill="1" applyBorder="1" applyAlignment="1">
      <alignment horizontal="left" vertical="center"/>
    </xf>
    <xf numFmtId="0" fontId="4" fillId="0" borderId="31" xfId="0" quotePrefix="1" applyFont="1" applyFill="1" applyBorder="1" applyAlignment="1">
      <alignment horizontal="left" vertical="center"/>
    </xf>
    <xf numFmtId="0" fontId="4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31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 applyProtection="1">
      <alignment horizontal="left" vertical="center" wrapText="1"/>
      <protection locked="0"/>
    </xf>
    <xf numFmtId="0" fontId="4" fillId="0" borderId="33" xfId="0" quotePrefix="1" applyNumberFormat="1" applyFont="1" applyFill="1" applyBorder="1" applyAlignment="1">
      <alignment horizontal="center" vertical="center"/>
    </xf>
    <xf numFmtId="173" fontId="4" fillId="0" borderId="33" xfId="0" applyNumberFormat="1" applyFont="1" applyFill="1" applyBorder="1" applyAlignment="1">
      <alignment horizontal="center" vertical="center" wrapText="1"/>
    </xf>
    <xf numFmtId="173" fontId="4" fillId="27" borderId="33" xfId="0" applyNumberFormat="1" applyFont="1" applyFill="1" applyBorder="1" applyAlignment="1">
      <alignment horizontal="center" vertical="center" wrapText="1"/>
    </xf>
    <xf numFmtId="173" fontId="4" fillId="27" borderId="34" xfId="0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center" vertical="center" wrapText="1"/>
    </xf>
    <xf numFmtId="173" fontId="4" fillId="0" borderId="19" xfId="0" applyNumberFormat="1" applyFont="1" applyFill="1" applyBorder="1" applyAlignment="1">
      <alignment horizontal="center" vertical="center" wrapText="1"/>
    </xf>
    <xf numFmtId="173" fontId="4" fillId="27" borderId="16" xfId="0" applyNumberFormat="1" applyFont="1" applyFill="1" applyBorder="1" applyAlignment="1">
      <alignment horizontal="center" vertical="center" wrapText="1"/>
    </xf>
    <xf numFmtId="173" fontId="4" fillId="27" borderId="24" xfId="0" applyNumberFormat="1" applyFont="1" applyFill="1" applyBorder="1" applyAlignment="1">
      <alignment horizontal="center" vertical="center" wrapText="1"/>
    </xf>
    <xf numFmtId="0" fontId="4" fillId="0" borderId="28" xfId="182" applyFont="1" applyFill="1" applyBorder="1" applyAlignment="1">
      <alignment horizontal="left" vertical="center" wrapText="1"/>
      <protection locked="0"/>
    </xf>
    <xf numFmtId="0" fontId="4" fillId="0" borderId="2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0" borderId="16" xfId="0" quotePrefix="1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3" xfId="0" applyFont="1" applyFill="1" applyBorder="1" applyAlignment="1">
      <alignment horizontal="left" vertical="top" wrapText="1"/>
    </xf>
    <xf numFmtId="0" fontId="7" fillId="30" borderId="27" xfId="0" applyFont="1" applyFill="1" applyBorder="1" applyAlignment="1">
      <alignment horizontal="left" vertical="center" wrapText="1"/>
    </xf>
    <xf numFmtId="49" fontId="7" fillId="30" borderId="3" xfId="0" applyNumberFormat="1" applyFont="1" applyFill="1" applyBorder="1" applyAlignment="1">
      <alignment horizontal="center" vertical="center"/>
    </xf>
    <xf numFmtId="173" fontId="7" fillId="30" borderId="3" xfId="0" applyNumberFormat="1" applyFont="1" applyFill="1" applyBorder="1" applyAlignment="1">
      <alignment horizontal="center" vertical="center" wrapText="1"/>
    </xf>
    <xf numFmtId="0" fontId="8" fillId="30" borderId="0" xfId="0" applyFont="1" applyFill="1" applyBorder="1" applyAlignment="1">
      <alignment vertical="center"/>
    </xf>
    <xf numFmtId="0" fontId="5" fillId="30" borderId="0" xfId="0" applyFont="1" applyFill="1" applyBorder="1" applyAlignment="1">
      <alignment vertical="center"/>
    </xf>
    <xf numFmtId="0" fontId="5" fillId="30" borderId="1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/>
    </xf>
    <xf numFmtId="0" fontId="5" fillId="30" borderId="3" xfId="0" applyFont="1" applyFill="1" applyBorder="1" applyAlignment="1">
      <alignment horizontal="left" vertical="center"/>
    </xf>
    <xf numFmtId="0" fontId="5" fillId="30" borderId="3" xfId="0" applyFont="1" applyFill="1" applyBorder="1" applyAlignment="1">
      <alignment horizontal="center" vertical="center"/>
    </xf>
    <xf numFmtId="0" fontId="5" fillId="30" borderId="3" xfId="0" applyFont="1" applyFill="1" applyBorder="1" applyAlignment="1">
      <alignment horizontal="left" vertical="center" wrapText="1"/>
    </xf>
    <xf numFmtId="0" fontId="4" fillId="30" borderId="35" xfId="245" applyFont="1" applyFill="1" applyBorder="1" applyAlignment="1">
      <alignment horizontal="left" vertical="center" wrapText="1"/>
    </xf>
    <xf numFmtId="0" fontId="4" fillId="30" borderId="3" xfId="0" applyFont="1" applyFill="1" applyBorder="1" applyAlignment="1">
      <alignment horizontal="left" vertical="center" wrapText="1"/>
    </xf>
    <xf numFmtId="0" fontId="5" fillId="0" borderId="0" xfId="0" quotePrefix="1" applyFont="1" applyFill="1" applyBorder="1" applyAlignment="1">
      <alignment horizontal="center"/>
    </xf>
    <xf numFmtId="170" fontId="7" fillId="0" borderId="0" xfId="0" applyNumberFormat="1" applyFont="1" applyFill="1" applyBorder="1" applyAlignment="1"/>
    <xf numFmtId="0" fontId="4" fillId="0" borderId="0" xfId="0" applyFont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5" fillId="0" borderId="0" xfId="0" applyFont="1" applyFill="1" applyAlignment="1">
      <alignment horizontal="left" vertical="top"/>
    </xf>
    <xf numFmtId="0" fontId="0" fillId="0" borderId="0" xfId="0" applyFont="1"/>
    <xf numFmtId="170" fontId="5" fillId="0" borderId="0" xfId="0" applyNumberFormat="1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73" fontId="4" fillId="27" borderId="3" xfId="0" applyNumberFormat="1" applyFont="1" applyFill="1" applyBorder="1" applyAlignment="1">
      <alignment horizontal="center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/>
    </xf>
    <xf numFmtId="0" fontId="0" fillId="0" borderId="0" xfId="0" applyFont="1" applyFill="1"/>
    <xf numFmtId="3" fontId="5" fillId="0" borderId="16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30" borderId="17" xfId="0" applyFont="1" applyFill="1" applyBorder="1" applyAlignment="1">
      <alignment horizontal="center" vertical="center" wrapText="1"/>
    </xf>
    <xf numFmtId="0" fontId="5" fillId="30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17" xfId="245" applyFont="1" applyFill="1" applyBorder="1" applyAlignment="1">
      <alignment horizontal="left" vertical="center" wrapText="1"/>
    </xf>
    <xf numFmtId="0" fontId="4" fillId="0" borderId="18" xfId="245" applyFont="1" applyFill="1" applyBorder="1" applyAlignment="1">
      <alignment horizontal="left" vertical="center" wrapText="1"/>
    </xf>
    <xf numFmtId="0" fontId="5" fillId="0" borderId="3" xfId="245" applyFont="1" applyFill="1" applyBorder="1" applyAlignment="1">
      <alignment horizontal="center" vertical="center"/>
    </xf>
    <xf numFmtId="0" fontId="5" fillId="0" borderId="3" xfId="245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right" vertical="center" wrapText="1"/>
    </xf>
    <xf numFmtId="3" fontId="5" fillId="0" borderId="3" xfId="0" applyNumberFormat="1" applyFont="1" applyFill="1" applyBorder="1" applyAlignment="1">
      <alignment vertical="center" wrapText="1"/>
    </xf>
    <xf numFmtId="173" fontId="4" fillId="27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 shrinkToFit="1"/>
    </xf>
    <xf numFmtId="3" fontId="5" fillId="0" borderId="3" xfId="0" applyNumberFormat="1" applyFont="1" applyFill="1" applyBorder="1" applyAlignment="1">
      <alignment horizontal="right" vertical="center" wrapText="1"/>
    </xf>
    <xf numFmtId="173" fontId="4" fillId="27" borderId="3" xfId="0" applyNumberFormat="1" applyFont="1" applyFill="1" applyBorder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173" fontId="4" fillId="30" borderId="15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Fill="1" applyBorder="1" applyAlignment="1">
      <alignment vertical="center" wrapText="1"/>
    </xf>
    <xf numFmtId="179" fontId="5" fillId="0" borderId="15" xfId="0" applyNumberFormat="1" applyFont="1" applyFill="1" applyBorder="1" applyAlignment="1">
      <alignment horizontal="center" vertical="center" wrapText="1"/>
    </xf>
    <xf numFmtId="3" fontId="7" fillId="30" borderId="3" xfId="0" applyNumberFormat="1" applyFont="1" applyFill="1" applyBorder="1" applyAlignment="1">
      <alignment horizontal="right" vertical="center" wrapText="1"/>
    </xf>
    <xf numFmtId="3" fontId="7" fillId="30" borderId="15" xfId="0" applyNumberFormat="1" applyFont="1" applyFill="1" applyBorder="1" applyAlignment="1">
      <alignment vertical="center" wrapText="1"/>
    </xf>
    <xf numFmtId="3" fontId="7" fillId="30" borderId="15" xfId="0" applyNumberFormat="1" applyFont="1" applyFill="1" applyBorder="1" applyAlignment="1">
      <alignment horizontal="right" vertical="center" wrapText="1"/>
    </xf>
    <xf numFmtId="179" fontId="7" fillId="30" borderId="15" xfId="0" applyNumberFormat="1" applyFont="1" applyFill="1" applyBorder="1" applyAlignment="1">
      <alignment horizontal="center" vertical="center" wrapText="1"/>
    </xf>
    <xf numFmtId="179" fontId="7" fillId="30" borderId="15" xfId="0" applyNumberFormat="1" applyFont="1" applyFill="1" applyBorder="1" applyAlignment="1">
      <alignment horizontal="right" vertical="center" wrapText="1"/>
    </xf>
    <xf numFmtId="3" fontId="5" fillId="0" borderId="19" xfId="0" applyNumberFormat="1" applyFont="1" applyFill="1" applyBorder="1" applyAlignment="1">
      <alignment vertical="center" wrapText="1"/>
    </xf>
    <xf numFmtId="3" fontId="5" fillId="0" borderId="19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30" borderId="35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4" fillId="0" borderId="35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5" fillId="0" borderId="22" xfId="245" applyFont="1" applyFill="1" applyBorder="1" applyAlignment="1">
      <alignment horizontal="center" vertical="center"/>
    </xf>
    <xf numFmtId="0" fontId="5" fillId="0" borderId="23" xfId="245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30" borderId="35" xfId="0" applyFont="1" applyFill="1" applyBorder="1" applyAlignment="1">
      <alignment horizontal="center" vertical="center" wrapText="1"/>
    </xf>
    <xf numFmtId="0" fontId="5" fillId="30" borderId="18" xfId="0" applyFont="1" applyFill="1" applyBorder="1" applyAlignment="1">
      <alignment horizontal="center" vertical="center" wrapText="1"/>
    </xf>
    <xf numFmtId="0" fontId="4" fillId="30" borderId="35" xfId="0" applyFont="1" applyFill="1" applyBorder="1" applyAlignment="1">
      <alignment vertical="center" wrapText="1"/>
    </xf>
    <xf numFmtId="0" fontId="4" fillId="30" borderId="17" xfId="0" applyFont="1" applyFill="1" applyBorder="1" applyAlignment="1">
      <alignment vertical="center" wrapText="1"/>
    </xf>
    <xf numFmtId="0" fontId="4" fillId="30" borderId="18" xfId="0" applyFont="1" applyFill="1" applyBorder="1" applyAlignment="1">
      <alignment vertical="center" wrapText="1"/>
    </xf>
    <xf numFmtId="0" fontId="4" fillId="30" borderId="35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5" fillId="30" borderId="1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39" xfId="237" applyNumberFormat="1" applyFont="1" applyFill="1" applyBorder="1" applyAlignment="1">
      <alignment horizontal="center" vertical="center" wrapText="1"/>
    </xf>
    <xf numFmtId="0" fontId="4" fillId="0" borderId="40" xfId="237" applyNumberFormat="1" applyFont="1" applyFill="1" applyBorder="1" applyAlignment="1">
      <alignment horizontal="center" vertical="center" wrapText="1"/>
    </xf>
    <xf numFmtId="0" fontId="4" fillId="0" borderId="41" xfId="237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wrapText="1"/>
    </xf>
    <xf numFmtId="170" fontId="5" fillId="0" borderId="0" xfId="0" quotePrefix="1" applyNumberFormat="1" applyFont="1" applyFill="1" applyBorder="1" applyAlignment="1">
      <alignment horizont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 applyProtection="1">
      <alignment horizontal="center" vertical="center" wrapText="1"/>
      <protection locked="0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0" fontId="4" fillId="0" borderId="39" xfId="0" applyFont="1" applyFill="1" applyBorder="1" applyAlignment="1" applyProtection="1">
      <alignment horizontal="center" vertical="center" wrapText="1"/>
      <protection locked="0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0" fontId="4" fillId="0" borderId="41" xfId="0" applyFont="1" applyFill="1" applyBorder="1" applyAlignment="1" applyProtection="1">
      <alignment horizontal="center" vertical="center" wrapText="1"/>
      <protection locked="0"/>
    </xf>
    <xf numFmtId="0" fontId="5" fillId="30" borderId="0" xfId="0" applyFont="1" applyFill="1" applyBorder="1" applyAlignment="1">
      <alignment horizontal="center"/>
    </xf>
    <xf numFmtId="49" fontId="4" fillId="0" borderId="3" xfId="0" quotePrefix="1" applyNumberFormat="1" applyFont="1" applyFill="1" applyBorder="1" applyAlignment="1">
      <alignment vertical="center" wrapText="1"/>
    </xf>
    <xf numFmtId="49" fontId="5" fillId="0" borderId="35" xfId="0" applyNumberFormat="1" applyFont="1" applyFill="1" applyBorder="1" applyAlignment="1">
      <alignment vertical="center" wrapText="1"/>
    </xf>
    <xf numFmtId="49" fontId="5" fillId="0" borderId="17" xfId="0" applyNumberFormat="1" applyFont="1" applyFill="1" applyBorder="1" applyAlignment="1">
      <alignment vertical="center" wrapText="1"/>
    </xf>
    <xf numFmtId="49" fontId="5" fillId="0" borderId="18" xfId="0" applyNumberFormat="1" applyFont="1" applyFill="1" applyBorder="1" applyAlignment="1">
      <alignment vertical="center" wrapText="1"/>
    </xf>
    <xf numFmtId="49" fontId="5" fillId="0" borderId="3" xfId="0" quotePrefix="1" applyNumberFormat="1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49" fontId="5" fillId="0" borderId="17" xfId="0" quotePrefix="1" applyNumberFormat="1" applyFont="1" applyFill="1" applyBorder="1" applyAlignment="1">
      <alignment vertical="center" wrapText="1"/>
    </xf>
    <xf numFmtId="49" fontId="5" fillId="0" borderId="18" xfId="0" quotePrefix="1" applyNumberFormat="1" applyFont="1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49" fontId="5" fillId="0" borderId="3" xfId="0" quotePrefix="1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49" fontId="4" fillId="0" borderId="3" xfId="0" quotePrefix="1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245" applyFont="1" applyFill="1" applyBorder="1" applyAlignment="1">
      <alignment horizontal="center" vertical="center"/>
    </xf>
    <xf numFmtId="0" fontId="5" fillId="0" borderId="3" xfId="245" applyFont="1" applyFill="1" applyBorder="1" applyAlignment="1">
      <alignment horizontal="center" vertical="center" wrapText="1"/>
    </xf>
    <xf numFmtId="0" fontId="4" fillId="0" borderId="0" xfId="24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35" xfId="245" applyFont="1" applyFill="1" applyBorder="1" applyAlignment="1">
      <alignment horizontal="left" vertical="center" wrapText="1"/>
    </xf>
    <xf numFmtId="0" fontId="4" fillId="0" borderId="17" xfId="245" applyFont="1" applyFill="1" applyBorder="1" applyAlignment="1">
      <alignment horizontal="left" vertical="center" wrapText="1"/>
    </xf>
    <xf numFmtId="0" fontId="4" fillId="0" borderId="18" xfId="245" applyFont="1" applyFill="1" applyBorder="1" applyAlignment="1">
      <alignment horizontal="left" vertical="center" wrapText="1"/>
    </xf>
    <xf numFmtId="170" fontId="5" fillId="0" borderId="0" xfId="0" applyNumberFormat="1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center" vertical="center" wrapText="1" shrinkToFit="1"/>
    </xf>
    <xf numFmtId="170" fontId="5" fillId="0" borderId="0" xfId="0" applyNumberFormat="1" applyFont="1" applyFill="1" applyBorder="1" applyAlignment="1">
      <alignment horizontal="center" vertical="center" wrapText="1"/>
    </xf>
    <xf numFmtId="0" fontId="4" fillId="0" borderId="35" xfId="245" applyFont="1" applyFill="1" applyBorder="1" applyAlignment="1">
      <alignment horizontal="center" vertical="center" wrapText="1"/>
    </xf>
    <xf numFmtId="0" fontId="4" fillId="0" borderId="17" xfId="245" applyFont="1" applyFill="1" applyBorder="1" applyAlignment="1">
      <alignment horizontal="center" vertical="center" wrapText="1"/>
    </xf>
    <xf numFmtId="0" fontId="4" fillId="0" borderId="18" xfId="245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left" wrapText="1"/>
    </xf>
    <xf numFmtId="173" fontId="4" fillId="27" borderId="3" xfId="0" applyNumberFormat="1" applyFont="1" applyFill="1" applyBorder="1" applyAlignment="1">
      <alignment vertical="center" wrapText="1"/>
    </xf>
    <xf numFmtId="3" fontId="5" fillId="0" borderId="3" xfId="291" applyNumberFormat="1" applyFont="1" applyFill="1" applyBorder="1" applyAlignment="1">
      <alignment vertical="center" wrapText="1"/>
    </xf>
    <xf numFmtId="3" fontId="5" fillId="0" borderId="3" xfId="0" applyNumberFormat="1" applyFont="1" applyFill="1" applyBorder="1" applyAlignment="1">
      <alignment horizontal="right" vertical="center" wrapText="1"/>
    </xf>
    <xf numFmtId="0" fontId="4" fillId="0" borderId="0" xfId="245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3" fontId="5" fillId="0" borderId="3" xfId="291" applyNumberFormat="1" applyFont="1" applyFill="1" applyBorder="1" applyAlignment="1">
      <alignment horizontal="right" vertical="center" wrapText="1"/>
    </xf>
    <xf numFmtId="3" fontId="5" fillId="0" borderId="3" xfId="0" applyNumberFormat="1" applyFont="1" applyFill="1" applyBorder="1" applyAlignment="1">
      <alignment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73" fontId="4" fillId="27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3" fontId="5" fillId="0" borderId="35" xfId="0" applyNumberFormat="1" applyFont="1" applyFill="1" applyBorder="1" applyAlignment="1">
      <alignment vertical="center" wrapText="1"/>
    </xf>
    <xf numFmtId="3" fontId="5" fillId="0" borderId="18" xfId="0" applyNumberFormat="1" applyFont="1" applyFill="1" applyBorder="1" applyAlignment="1">
      <alignment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70" fontId="4" fillId="27" borderId="3" xfId="0" applyNumberFormat="1" applyFont="1" applyFill="1" applyBorder="1" applyAlignment="1">
      <alignment horizontal="center" vertical="center" wrapText="1"/>
    </xf>
    <xf numFmtId="0" fontId="5" fillId="0" borderId="14" xfId="245" applyFont="1" applyFill="1" applyBorder="1" applyAlignment="1">
      <alignment horizontal="center" vertical="center" wrapText="1"/>
    </xf>
    <xf numFmtId="0" fontId="5" fillId="0" borderId="42" xfId="245" applyFont="1" applyFill="1" applyBorder="1" applyAlignment="1">
      <alignment horizontal="center" vertical="center" wrapText="1"/>
    </xf>
    <xf numFmtId="0" fontId="5" fillId="0" borderId="15" xfId="245" applyFont="1" applyFill="1" applyBorder="1" applyAlignment="1">
      <alignment horizontal="center" vertical="center" wrapText="1"/>
    </xf>
    <xf numFmtId="0" fontId="5" fillId="0" borderId="35" xfId="245" applyFont="1" applyFill="1" applyBorder="1" applyAlignment="1">
      <alignment horizontal="center" vertical="center"/>
    </xf>
    <xf numFmtId="0" fontId="5" fillId="0" borderId="17" xfId="245" applyFont="1" applyFill="1" applyBorder="1" applyAlignment="1">
      <alignment horizontal="center" vertical="center"/>
    </xf>
    <xf numFmtId="0" fontId="5" fillId="0" borderId="18" xfId="24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13" xfId="0" applyFont="1" applyBorder="1" applyAlignment="1">
      <alignment horizontal="center"/>
    </xf>
    <xf numFmtId="0" fontId="0" fillId="0" borderId="0" xfId="0" applyFont="1" applyAlignment="1">
      <alignment horizontal="center" vertical="top"/>
    </xf>
    <xf numFmtId="0" fontId="5" fillId="0" borderId="35" xfId="0" applyNumberFormat="1" applyFont="1" applyFill="1" applyBorder="1" applyAlignment="1">
      <alignment horizontal="left" vertical="center" wrapText="1" shrinkToFit="1"/>
    </xf>
    <xf numFmtId="0" fontId="5" fillId="0" borderId="17" xfId="0" applyNumberFormat="1" applyFont="1" applyFill="1" applyBorder="1" applyAlignment="1">
      <alignment horizontal="left" vertical="center" wrapText="1" shrinkToFit="1"/>
    </xf>
    <xf numFmtId="0" fontId="4" fillId="0" borderId="35" xfId="0" applyNumberFormat="1" applyFont="1" applyFill="1" applyBorder="1" applyAlignment="1">
      <alignment horizontal="left" vertical="center" wrapText="1" shrinkToFit="1"/>
    </xf>
    <xf numFmtId="0" fontId="4" fillId="0" borderId="17" xfId="0" applyNumberFormat="1" applyFont="1" applyFill="1" applyBorder="1" applyAlignment="1">
      <alignment horizontal="left" vertical="center" wrapText="1" shrinkToFit="1"/>
    </xf>
    <xf numFmtId="177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177" fontId="5" fillId="29" borderId="35" xfId="0" applyNumberFormat="1" applyFont="1" applyFill="1" applyBorder="1" applyAlignment="1">
      <alignment horizontal="center" vertical="center" wrapText="1"/>
    </xf>
    <xf numFmtId="177" fontId="5" fillId="29" borderId="18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/>
    </xf>
    <xf numFmtId="2" fontId="5" fillId="0" borderId="35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Fill="1" applyBorder="1" applyAlignment="1">
      <alignment horizontal="center" vertical="center" wrapText="1"/>
    </xf>
    <xf numFmtId="2" fontId="5" fillId="0" borderId="18" xfId="0" applyNumberFormat="1" applyFont="1" applyFill="1" applyBorder="1" applyAlignment="1">
      <alignment horizontal="center" vertical="center" wrapText="1"/>
    </xf>
    <xf numFmtId="2" fontId="5" fillId="0" borderId="14" xfId="0" applyNumberFormat="1" applyFont="1" applyFill="1" applyBorder="1" applyAlignment="1">
      <alignment horizontal="center" vertical="center" wrapText="1"/>
    </xf>
    <xf numFmtId="2" fontId="5" fillId="0" borderId="15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right" vertical="center"/>
    </xf>
    <xf numFmtId="0" fontId="5" fillId="0" borderId="43" xfId="0" applyFont="1" applyFill="1" applyBorder="1" applyAlignment="1">
      <alignment horizontal="center" vertical="center" wrapText="1" shrinkToFit="1"/>
    </xf>
    <xf numFmtId="0" fontId="5" fillId="0" borderId="44" xfId="0" applyFont="1" applyFill="1" applyBorder="1" applyAlignment="1">
      <alignment horizontal="center" vertical="center" wrapText="1" shrinkToFit="1"/>
    </xf>
    <xf numFmtId="0" fontId="5" fillId="0" borderId="21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 shrinkToFit="1"/>
    </xf>
    <xf numFmtId="0" fontId="5" fillId="0" borderId="45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3" xfId="0" applyNumberFormat="1" applyFont="1" applyFill="1" applyBorder="1" applyAlignment="1">
      <alignment horizontal="left" vertical="center" wrapText="1" shrinkToFit="1"/>
    </xf>
    <xf numFmtId="0" fontId="5" fillId="0" borderId="14" xfId="0" applyFont="1" applyFill="1" applyBorder="1" applyAlignment="1">
      <alignment horizontal="center" vertical="center" wrapText="1" shrinkToFit="1"/>
    </xf>
    <xf numFmtId="0" fontId="5" fillId="0" borderId="42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4" fillId="0" borderId="35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5" fillId="0" borderId="35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177" fontId="5" fillId="0" borderId="35" xfId="0" applyNumberFormat="1" applyFont="1" applyBorder="1" applyAlignment="1">
      <alignment horizontal="center" vertical="center" wrapText="1"/>
    </xf>
    <xf numFmtId="177" fontId="5" fillId="0" borderId="18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" xfId="291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riadna/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</sheetNames>
    <sheetDataSet>
      <sheetData sheetId="0"/>
      <sheetData sheetId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7  Інші витрати"/>
      <sheetName val="Inform"/>
    </sheetNames>
    <sheetDataSet>
      <sheetData sheetId="0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gdp"/>
      <sheetName val="7  інші 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база  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БАЗА  "/>
      <sheetName val="Inform"/>
      <sheetName val="МТР Газ України"/>
      <sheetName val="BGVN1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Технич лист"/>
      <sheetName val="до викупа"/>
      <sheetName val="gdp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434"/>
  <sheetViews>
    <sheetView tabSelected="1" view="pageBreakPreview" topLeftCell="A4" zoomScale="60" zoomScaleNormal="51" zoomScalePageLayoutView="73" workbookViewId="0">
      <selection activeCell="A26" sqref="A26:H26"/>
    </sheetView>
  </sheetViews>
  <sheetFormatPr defaultRowHeight="18.75"/>
  <cols>
    <col min="1" max="1" width="86.140625" style="213" customWidth="1"/>
    <col min="2" max="2" width="17.140625" style="192" customWidth="1"/>
    <col min="3" max="3" width="33.140625" style="192" customWidth="1"/>
    <col min="4" max="6" width="30.7109375" style="192" customWidth="1"/>
    <col min="7" max="7" width="25.7109375" style="192" customWidth="1"/>
    <col min="8" max="8" width="21.7109375" style="192" customWidth="1"/>
    <col min="9" max="9" width="10" style="213" customWidth="1"/>
    <col min="10" max="10" width="9.5703125" style="213" customWidth="1"/>
    <col min="11" max="16384" width="9.140625" style="213"/>
  </cols>
  <sheetData>
    <row r="1" spans="1:12" ht="18.75" customHeight="1">
      <c r="B1" s="12"/>
      <c r="C1" s="12"/>
      <c r="D1" s="12"/>
      <c r="E1" s="213"/>
      <c r="F1" s="207" t="s">
        <v>119</v>
      </c>
      <c r="G1" s="207"/>
      <c r="H1" s="207"/>
      <c r="I1" s="189"/>
      <c r="J1" s="189"/>
      <c r="K1" s="189"/>
      <c r="L1" s="189"/>
    </row>
    <row r="2" spans="1:12" ht="18.75" customHeight="1">
      <c r="A2" s="39"/>
      <c r="E2" s="213"/>
      <c r="F2" s="207" t="s">
        <v>72</v>
      </c>
      <c r="G2" s="207"/>
      <c r="H2" s="207"/>
      <c r="I2" s="189"/>
      <c r="J2" s="189"/>
      <c r="K2" s="189"/>
      <c r="L2" s="189"/>
    </row>
    <row r="3" spans="1:12" ht="18.75" customHeight="1">
      <c r="A3" s="192"/>
      <c r="E3" s="207"/>
      <c r="F3" s="207" t="s">
        <v>129</v>
      </c>
      <c r="G3" s="207"/>
      <c r="H3" s="207"/>
      <c r="I3" s="189"/>
      <c r="J3" s="189"/>
      <c r="K3" s="189"/>
      <c r="L3" s="189"/>
    </row>
    <row r="4" spans="1:12" ht="18.75" customHeight="1">
      <c r="A4" s="192"/>
      <c r="E4" s="207"/>
      <c r="F4" s="207" t="s">
        <v>130</v>
      </c>
      <c r="G4" s="207"/>
      <c r="H4" s="207"/>
      <c r="I4" s="189"/>
      <c r="J4" s="189"/>
      <c r="K4" s="189"/>
      <c r="L4" s="189"/>
    </row>
    <row r="5" spans="1:12" ht="18.75" customHeight="1">
      <c r="A5" s="192"/>
      <c r="E5" s="207"/>
      <c r="F5" s="207" t="s">
        <v>292</v>
      </c>
      <c r="G5" s="207"/>
      <c r="H5" s="207"/>
      <c r="I5" s="189"/>
      <c r="J5" s="189"/>
      <c r="K5" s="189"/>
      <c r="L5" s="189"/>
    </row>
    <row r="6" spans="1:12" ht="18.75" customHeight="1">
      <c r="A6" s="192"/>
      <c r="E6" s="207"/>
      <c r="F6" s="207"/>
      <c r="G6" s="207"/>
      <c r="H6" s="207"/>
      <c r="I6" s="189"/>
      <c r="J6" s="189"/>
      <c r="K6" s="189"/>
      <c r="L6" s="189"/>
    </row>
    <row r="7" spans="1:12" ht="18.75" customHeight="1">
      <c r="A7" s="192"/>
      <c r="E7" s="207"/>
      <c r="F7" s="207"/>
      <c r="G7" s="207"/>
      <c r="H7" s="207"/>
      <c r="I7" s="189"/>
      <c r="J7" s="189"/>
      <c r="K7" s="189"/>
      <c r="L7" s="189"/>
    </row>
    <row r="8" spans="1:12" ht="18.75" customHeight="1">
      <c r="A8" s="192"/>
      <c r="E8" s="207"/>
      <c r="F8" s="207"/>
      <c r="G8" s="207"/>
      <c r="H8" s="207"/>
      <c r="I8" s="189"/>
      <c r="J8" s="189"/>
      <c r="K8" s="189"/>
      <c r="L8" s="189"/>
    </row>
    <row r="9" spans="1:12" ht="39.75" customHeight="1">
      <c r="A9" s="164"/>
      <c r="B9" s="165"/>
      <c r="C9" s="165"/>
      <c r="D9" s="165"/>
      <c r="E9" s="256" t="s">
        <v>386</v>
      </c>
      <c r="F9" s="257"/>
      <c r="G9" s="256" t="s">
        <v>387</v>
      </c>
      <c r="H9" s="257"/>
    </row>
    <row r="10" spans="1:12" ht="56.25" customHeight="1">
      <c r="A10" s="166" t="s">
        <v>11</v>
      </c>
      <c r="B10" s="258" t="s">
        <v>436</v>
      </c>
      <c r="C10" s="259"/>
      <c r="D10" s="260"/>
      <c r="E10" s="167" t="s">
        <v>86</v>
      </c>
      <c r="F10" s="228">
        <v>24475707</v>
      </c>
      <c r="G10" s="168" t="s">
        <v>388</v>
      </c>
      <c r="H10" s="169"/>
    </row>
    <row r="11" spans="1:12" ht="20.100000000000001" customHeight="1">
      <c r="A11" s="167" t="s">
        <v>12</v>
      </c>
      <c r="B11" s="258" t="s">
        <v>393</v>
      </c>
      <c r="C11" s="259"/>
      <c r="D11" s="260"/>
      <c r="E11" s="166" t="s">
        <v>85</v>
      </c>
      <c r="F11" s="169">
        <v>150</v>
      </c>
      <c r="G11" s="168" t="s">
        <v>388</v>
      </c>
      <c r="H11" s="169"/>
    </row>
    <row r="12" spans="1:12" ht="20.100000000000001" customHeight="1">
      <c r="A12" s="170" t="s">
        <v>293</v>
      </c>
      <c r="B12" s="258"/>
      <c r="C12" s="259"/>
      <c r="D12" s="260"/>
      <c r="E12" s="167" t="s">
        <v>8</v>
      </c>
      <c r="F12" s="169"/>
      <c r="G12" s="168" t="s">
        <v>388</v>
      </c>
      <c r="H12" s="169"/>
    </row>
    <row r="13" spans="1:12" ht="20.100000000000001" customHeight="1">
      <c r="A13" s="166" t="s">
        <v>13</v>
      </c>
      <c r="B13" s="258" t="s">
        <v>394</v>
      </c>
      <c r="C13" s="259"/>
      <c r="D13" s="260"/>
      <c r="E13" s="166" t="s">
        <v>9</v>
      </c>
      <c r="F13" s="228" t="s">
        <v>434</v>
      </c>
      <c r="G13" s="168" t="s">
        <v>388</v>
      </c>
      <c r="H13" s="169"/>
    </row>
    <row r="14" spans="1:12" ht="20.100000000000001" customHeight="1">
      <c r="A14" s="166" t="s">
        <v>389</v>
      </c>
      <c r="B14" s="258" t="s">
        <v>395</v>
      </c>
      <c r="C14" s="259"/>
      <c r="D14" s="259"/>
      <c r="E14" s="193"/>
      <c r="F14" s="193"/>
      <c r="G14" s="193"/>
      <c r="H14" s="194"/>
    </row>
    <row r="15" spans="1:12" ht="20.100000000000001" customHeight="1">
      <c r="A15" s="166" t="s">
        <v>234</v>
      </c>
      <c r="B15" s="261"/>
      <c r="C15" s="262"/>
      <c r="D15" s="262"/>
      <c r="E15" s="193"/>
      <c r="F15" s="193"/>
      <c r="G15" s="193"/>
      <c r="H15" s="194"/>
    </row>
    <row r="16" spans="1:12" ht="20.100000000000001" customHeight="1">
      <c r="A16" s="166" t="s">
        <v>359</v>
      </c>
      <c r="B16" s="256"/>
      <c r="C16" s="265"/>
      <c r="D16" s="265"/>
      <c r="E16" s="265"/>
      <c r="F16" s="265"/>
      <c r="G16" s="265"/>
      <c r="H16" s="257"/>
    </row>
    <row r="17" spans="1:8" ht="20.100000000000001" customHeight="1">
      <c r="A17" s="166" t="s">
        <v>71</v>
      </c>
      <c r="B17" s="244">
        <v>26</v>
      </c>
      <c r="C17" s="245"/>
      <c r="D17" s="245"/>
      <c r="E17" s="193"/>
      <c r="F17" s="193"/>
      <c r="G17" s="193"/>
      <c r="H17" s="194"/>
    </row>
    <row r="18" spans="1:8" ht="20.100000000000001" customHeight="1">
      <c r="A18" s="8" t="s">
        <v>390</v>
      </c>
      <c r="B18" s="263" t="s">
        <v>396</v>
      </c>
      <c r="C18" s="264"/>
      <c r="D18" s="264"/>
      <c r="E18" s="206"/>
      <c r="F18" s="206"/>
      <c r="G18" s="206"/>
      <c r="H18" s="202"/>
    </row>
    <row r="19" spans="1:8" ht="20.100000000000001" customHeight="1">
      <c r="A19" s="6" t="s">
        <v>10</v>
      </c>
      <c r="B19" s="250" t="s">
        <v>397</v>
      </c>
      <c r="C19" s="251"/>
      <c r="D19" s="251"/>
      <c r="E19" s="202"/>
      <c r="F19" s="246" t="s">
        <v>103</v>
      </c>
      <c r="G19" s="247"/>
      <c r="H19" s="6"/>
    </row>
    <row r="20" spans="1:8" ht="19.5" customHeight="1">
      <c r="A20" s="8" t="s">
        <v>358</v>
      </c>
      <c r="B20" s="250" t="s">
        <v>398</v>
      </c>
      <c r="C20" s="251"/>
      <c r="D20" s="251"/>
      <c r="E20" s="202"/>
      <c r="F20" s="248" t="s">
        <v>104</v>
      </c>
      <c r="G20" s="249"/>
      <c r="H20" s="6"/>
    </row>
    <row r="21" spans="1:8" ht="20.100000000000001" customHeight="1">
      <c r="B21" s="28"/>
      <c r="C21" s="28"/>
      <c r="D21" s="28"/>
      <c r="E21" s="28"/>
      <c r="F21" s="213"/>
      <c r="G21" s="213"/>
      <c r="H21" s="213"/>
    </row>
    <row r="22" spans="1:8" ht="19.5" customHeight="1">
      <c r="A22" s="207"/>
      <c r="B22" s="213"/>
      <c r="C22" s="213"/>
      <c r="D22" s="213"/>
      <c r="E22" s="213"/>
      <c r="F22" s="213"/>
      <c r="G22" s="213"/>
      <c r="H22" s="213"/>
    </row>
    <row r="23" spans="1:8" ht="19.5" customHeight="1">
      <c r="A23" s="240" t="s">
        <v>120</v>
      </c>
      <c r="B23" s="240"/>
      <c r="C23" s="240"/>
      <c r="D23" s="240"/>
      <c r="E23" s="240"/>
      <c r="F23" s="240"/>
      <c r="G23" s="240"/>
      <c r="H23" s="240"/>
    </row>
    <row r="24" spans="1:8">
      <c r="A24" s="240" t="s">
        <v>277</v>
      </c>
      <c r="B24" s="240"/>
      <c r="C24" s="240"/>
      <c r="D24" s="240"/>
      <c r="E24" s="240"/>
      <c r="F24" s="240"/>
      <c r="G24" s="240"/>
      <c r="H24" s="240"/>
    </row>
    <row r="25" spans="1:8">
      <c r="A25" s="240" t="s">
        <v>441</v>
      </c>
      <c r="B25" s="240"/>
      <c r="C25" s="240"/>
      <c r="D25" s="240"/>
      <c r="E25" s="240"/>
      <c r="F25" s="240"/>
      <c r="G25" s="240"/>
      <c r="H25" s="240"/>
    </row>
    <row r="26" spans="1:8">
      <c r="A26" s="243" t="s">
        <v>295</v>
      </c>
      <c r="B26" s="243"/>
      <c r="C26" s="243"/>
      <c r="D26" s="243"/>
      <c r="E26" s="243"/>
      <c r="F26" s="243"/>
      <c r="G26" s="243"/>
      <c r="H26" s="243"/>
    </row>
    <row r="27" spans="1:8" ht="9" customHeight="1">
      <c r="A27" s="195"/>
      <c r="B27" s="195"/>
      <c r="C27" s="195"/>
      <c r="D27" s="195"/>
      <c r="E27" s="195"/>
      <c r="F27" s="195"/>
      <c r="G27" s="195"/>
      <c r="H27" s="195"/>
    </row>
    <row r="28" spans="1:8">
      <c r="A28" s="240" t="s">
        <v>106</v>
      </c>
      <c r="B28" s="240"/>
      <c r="C28" s="240"/>
      <c r="D28" s="240"/>
      <c r="E28" s="240"/>
      <c r="F28" s="240"/>
      <c r="G28" s="240"/>
      <c r="H28" s="240"/>
    </row>
    <row r="29" spans="1:8" ht="12" customHeight="1" thickBot="1">
      <c r="B29" s="14"/>
      <c r="C29" s="14"/>
      <c r="D29" s="14"/>
      <c r="E29" s="14"/>
      <c r="F29" s="14"/>
      <c r="G29" s="14"/>
      <c r="H29" s="14"/>
    </row>
    <row r="30" spans="1:8" ht="43.5" customHeight="1">
      <c r="A30" s="241" t="s">
        <v>146</v>
      </c>
      <c r="B30" s="254" t="s">
        <v>14</v>
      </c>
      <c r="C30" s="254" t="s">
        <v>117</v>
      </c>
      <c r="D30" s="254"/>
      <c r="E30" s="252" t="s">
        <v>252</v>
      </c>
      <c r="F30" s="252"/>
      <c r="G30" s="252"/>
      <c r="H30" s="253"/>
    </row>
    <row r="31" spans="1:8" ht="44.25" customHeight="1">
      <c r="A31" s="242"/>
      <c r="B31" s="255"/>
      <c r="C31" s="196" t="s">
        <v>134</v>
      </c>
      <c r="D31" s="196" t="s">
        <v>135</v>
      </c>
      <c r="E31" s="216" t="s">
        <v>136</v>
      </c>
      <c r="F31" s="216" t="s">
        <v>127</v>
      </c>
      <c r="G31" s="216" t="s">
        <v>141</v>
      </c>
      <c r="H31" s="90" t="s">
        <v>142</v>
      </c>
    </row>
    <row r="32" spans="1:8" ht="19.5" thickBot="1">
      <c r="A32" s="155">
        <v>1</v>
      </c>
      <c r="B32" s="156">
        <v>2</v>
      </c>
      <c r="C32" s="110">
        <v>3</v>
      </c>
      <c r="D32" s="156">
        <v>4</v>
      </c>
      <c r="E32" s="110">
        <v>5</v>
      </c>
      <c r="F32" s="156">
        <v>6</v>
      </c>
      <c r="G32" s="110">
        <v>7</v>
      </c>
      <c r="H32" s="157">
        <v>8</v>
      </c>
    </row>
    <row r="33" spans="1:8" s="3" customFormat="1" ht="25.5" customHeight="1" thickBot="1">
      <c r="A33" s="275" t="s">
        <v>67</v>
      </c>
      <c r="B33" s="276"/>
      <c r="C33" s="276"/>
      <c r="D33" s="276"/>
      <c r="E33" s="276"/>
      <c r="F33" s="276"/>
      <c r="G33" s="276"/>
      <c r="H33" s="277"/>
    </row>
    <row r="34" spans="1:8" s="3" customFormat="1" ht="20.100000000000001" customHeight="1">
      <c r="A34" s="151" t="s">
        <v>107</v>
      </c>
      <c r="B34" s="152">
        <v>1000</v>
      </c>
      <c r="C34" s="125">
        <f>'І. Інф. до звіт.'!C26</f>
        <v>1887</v>
      </c>
      <c r="D34" s="125">
        <f>'І. Інф. до звіт.'!D26</f>
        <v>2584</v>
      </c>
      <c r="E34" s="125">
        <f>'І. Інф. до звіт.'!E26</f>
        <v>2702</v>
      </c>
      <c r="F34" s="125">
        <f>'І. Інф. до звіт.'!F26</f>
        <v>2584</v>
      </c>
      <c r="G34" s="103">
        <f>F34-E34</f>
        <v>-118</v>
      </c>
      <c r="H34" s="104">
        <f>(F34/E34)*100</f>
        <v>95.632864544781654</v>
      </c>
    </row>
    <row r="35" spans="1:8" s="3" customFormat="1" ht="20.100000000000001" customHeight="1">
      <c r="A35" s="126" t="s">
        <v>99</v>
      </c>
      <c r="B35" s="196">
        <v>1010</v>
      </c>
      <c r="C35" s="50">
        <f>'І. Інф. до звіт.'!C27</f>
        <v>-2620</v>
      </c>
      <c r="D35" s="50">
        <f>'І. Інф. до звіт.'!D27</f>
        <v>-3687</v>
      </c>
      <c r="E35" s="50">
        <f>'І. Інф. до звіт.'!E27</f>
        <v>-3069</v>
      </c>
      <c r="F35" s="50">
        <f>'І. Інф. до звіт.'!F27</f>
        <v>-3687</v>
      </c>
      <c r="G35" s="221">
        <f>F35-E35</f>
        <v>-618</v>
      </c>
      <c r="H35" s="105">
        <f>(F35/E35)*100</f>
        <v>120.13685239491691</v>
      </c>
    </row>
    <row r="36" spans="1:8" s="3" customFormat="1" ht="20.100000000000001" customHeight="1">
      <c r="A36" s="127" t="s">
        <v>137</v>
      </c>
      <c r="B36" s="197">
        <v>1020</v>
      </c>
      <c r="C36" s="221">
        <f>SUM(C34:C35)</f>
        <v>-733</v>
      </c>
      <c r="D36" s="221">
        <f>SUM(D34:D35)</f>
        <v>-1103</v>
      </c>
      <c r="E36" s="221">
        <f>SUM(E34:E35)</f>
        <v>-367</v>
      </c>
      <c r="F36" s="221">
        <f>SUM(F34:F35)</f>
        <v>-1103</v>
      </c>
      <c r="G36" s="221">
        <f>F36-E36</f>
        <v>-736</v>
      </c>
      <c r="H36" s="105">
        <f>(F36/E36)*100</f>
        <v>300.54495912806539</v>
      </c>
    </row>
    <row r="37" spans="1:8" s="3" customFormat="1" ht="20.100000000000001" customHeight="1">
      <c r="A37" s="128" t="s">
        <v>90</v>
      </c>
      <c r="B37" s="197">
        <v>1310</v>
      </c>
      <c r="C37" s="51">
        <f>'І. Інф. до звіт.'!C109</f>
        <v>-538</v>
      </c>
      <c r="D37" s="51">
        <f>'І. Інф. до звіт.'!D109</f>
        <v>-505</v>
      </c>
      <c r="E37" s="51">
        <f>'І. Інф. до звіт.'!E109</f>
        <v>37</v>
      </c>
      <c r="F37" s="51">
        <f>'І. Інф. до звіт.'!F109</f>
        <v>-505</v>
      </c>
      <c r="G37" s="221">
        <f>F37-E37</f>
        <v>-542</v>
      </c>
      <c r="H37" s="105">
        <f>(F37/E37)*100</f>
        <v>-1364.864864864865</v>
      </c>
    </row>
    <row r="38" spans="1:8" s="3" customFormat="1" ht="20.100000000000001" customHeight="1" thickBot="1">
      <c r="A38" s="153" t="s">
        <v>181</v>
      </c>
      <c r="B38" s="154">
        <v>1200</v>
      </c>
      <c r="C38" s="87">
        <f>'І. Інф. до звіт.'!C96</f>
        <v>0</v>
      </c>
      <c r="D38" s="87">
        <f>'І. Інф. до звіт.'!D96</f>
        <v>0</v>
      </c>
      <c r="E38" s="87">
        <f>'І. Інф. до звіт.'!E96</f>
        <v>0</v>
      </c>
      <c r="F38" s="87">
        <f>'І. Інф. до звіт.'!F96</f>
        <v>0</v>
      </c>
      <c r="G38" s="149">
        <f>F38-E38</f>
        <v>0</v>
      </c>
      <c r="H38" s="150" t="e">
        <f>(F38/E38)*100</f>
        <v>#DIV/0!</v>
      </c>
    </row>
    <row r="39" spans="1:8" s="3" customFormat="1" ht="28.5" customHeight="1" thickBot="1">
      <c r="A39" s="275" t="s">
        <v>296</v>
      </c>
      <c r="B39" s="276"/>
      <c r="C39" s="276"/>
      <c r="D39" s="276"/>
      <c r="E39" s="276"/>
      <c r="F39" s="276"/>
      <c r="G39" s="276"/>
      <c r="H39" s="277"/>
    </row>
    <row r="40" spans="1:8" s="3" customFormat="1">
      <c r="A40" s="146" t="s">
        <v>167</v>
      </c>
      <c r="B40" s="106">
        <v>2111</v>
      </c>
      <c r="C40" s="112">
        <f>'ІІ. Розр. з бюджетом'!C24</f>
        <v>0</v>
      </c>
      <c r="D40" s="112">
        <f>'ІІ. Розр. з бюджетом'!D24</f>
        <v>0</v>
      </c>
      <c r="E40" s="112">
        <f>'ІІ. Розр. з бюджетом'!E24</f>
        <v>0</v>
      </c>
      <c r="F40" s="112">
        <f>'ІІ. Розр. з бюджетом'!F24</f>
        <v>0</v>
      </c>
      <c r="G40" s="103">
        <f t="shared" ref="G40:G45" si="0">F40-E40</f>
        <v>0</v>
      </c>
      <c r="H40" s="104" t="e">
        <f t="shared" ref="H40:H45" si="1">(F40/E40)*100</f>
        <v>#DIV/0!</v>
      </c>
    </row>
    <row r="41" spans="1:8" s="3" customFormat="1" ht="37.5">
      <c r="A41" s="129" t="s">
        <v>345</v>
      </c>
      <c r="B41" s="200">
        <v>2112</v>
      </c>
      <c r="C41" s="47">
        <f>'ІІ. Розр. з бюджетом'!C25</f>
        <v>0</v>
      </c>
      <c r="D41" s="47">
        <f>'ІІ. Розр. з бюджетом'!D25</f>
        <v>0</v>
      </c>
      <c r="E41" s="47">
        <f>'ІІ. Розр. з бюджетом'!E25</f>
        <v>0</v>
      </c>
      <c r="F41" s="47">
        <f>'ІІ. Розр. з бюджетом'!F25</f>
        <v>0</v>
      </c>
      <c r="G41" s="221">
        <f t="shared" si="0"/>
        <v>0</v>
      </c>
      <c r="H41" s="105" t="e">
        <f t="shared" si="1"/>
        <v>#DIV/0!</v>
      </c>
    </row>
    <row r="42" spans="1:8" s="3" customFormat="1" ht="36.75" customHeight="1">
      <c r="A42" s="130" t="s">
        <v>344</v>
      </c>
      <c r="B42" s="196">
        <v>2113</v>
      </c>
      <c r="C42" s="47" t="str">
        <f>'ІІ. Розр. з бюджетом'!C26</f>
        <v>(    )</v>
      </c>
      <c r="D42" s="47" t="str">
        <f>'ІІ. Розр. з бюджетом'!D26</f>
        <v>(    )</v>
      </c>
      <c r="E42" s="47" t="str">
        <f>'ІІ. Розр. з бюджетом'!E26</f>
        <v>(    )</v>
      </c>
      <c r="F42" s="47" t="str">
        <f>'ІІ. Розр. з бюджетом'!F26</f>
        <v>(    )</v>
      </c>
      <c r="G42" s="221" t="e">
        <f t="shared" si="0"/>
        <v>#VALUE!</v>
      </c>
      <c r="H42" s="105" t="e">
        <f t="shared" si="1"/>
        <v>#VALUE!</v>
      </c>
    </row>
    <row r="43" spans="1:8" s="3" customFormat="1" ht="42" customHeight="1">
      <c r="A43" s="130" t="s">
        <v>219</v>
      </c>
      <c r="B43" s="196">
        <v>2115</v>
      </c>
      <c r="C43" s="47">
        <f>'ІІ. Розр. з бюджетом'!C28</f>
        <v>0</v>
      </c>
      <c r="D43" s="47">
        <f>'ІІ. Розр. з бюджетом'!D28</f>
        <v>0</v>
      </c>
      <c r="E43" s="47">
        <f>'ІІ. Розр. з бюджетом'!E28</f>
        <v>0</v>
      </c>
      <c r="F43" s="47">
        <f>'ІІ. Розр. з бюджетом'!F28</f>
        <v>0</v>
      </c>
      <c r="G43" s="221">
        <f t="shared" si="0"/>
        <v>0</v>
      </c>
      <c r="H43" s="105" t="e">
        <f t="shared" si="1"/>
        <v>#DIV/0!</v>
      </c>
    </row>
    <row r="44" spans="1:8" s="3" customFormat="1" ht="60.75" customHeight="1">
      <c r="A44" s="131" t="s">
        <v>291</v>
      </c>
      <c r="B44" s="196">
        <v>2131</v>
      </c>
      <c r="C44" s="50">
        <f>'ІІ. Розр. з бюджетом'!C39</f>
        <v>0</v>
      </c>
      <c r="D44" s="50">
        <f>'ІІ. Розр. з бюджетом'!D39</f>
        <v>0</v>
      </c>
      <c r="E44" s="50">
        <f>'ІІ. Розр. з бюджетом'!E39</f>
        <v>0</v>
      </c>
      <c r="F44" s="50">
        <f>'ІІ. Розр. з бюджетом'!F39</f>
        <v>0</v>
      </c>
      <c r="G44" s="221">
        <f t="shared" si="0"/>
        <v>0</v>
      </c>
      <c r="H44" s="105" t="e">
        <f t="shared" si="1"/>
        <v>#DIV/0!</v>
      </c>
    </row>
    <row r="45" spans="1:8" s="3" customFormat="1" ht="22.5" customHeight="1" thickBot="1">
      <c r="A45" s="136" t="s">
        <v>220</v>
      </c>
      <c r="B45" s="147">
        <v>2200</v>
      </c>
      <c r="C45" s="148">
        <f>'ІІ. Розр. з бюджетом'!C46</f>
        <v>904</v>
      </c>
      <c r="D45" s="148">
        <f>'ІІ. Розр. з бюджетом'!D46</f>
        <v>1119</v>
      </c>
      <c r="E45" s="148">
        <f>'ІІ. Розр. з бюджетом'!E46</f>
        <v>1095</v>
      </c>
      <c r="F45" s="148">
        <f>'ІІ. Розр. з бюджетом'!F46</f>
        <v>1119</v>
      </c>
      <c r="G45" s="149">
        <f t="shared" si="0"/>
        <v>24</v>
      </c>
      <c r="H45" s="150">
        <f t="shared" si="1"/>
        <v>102.1917808219178</v>
      </c>
    </row>
    <row r="46" spans="1:8" s="3" customFormat="1" ht="28.5" customHeight="1" thickBot="1">
      <c r="A46" s="278" t="s">
        <v>308</v>
      </c>
      <c r="B46" s="279"/>
      <c r="C46" s="279"/>
      <c r="D46" s="279"/>
      <c r="E46" s="279"/>
      <c r="F46" s="279"/>
      <c r="G46" s="279"/>
      <c r="H46" s="280"/>
    </row>
    <row r="47" spans="1:8" s="3" customFormat="1" ht="20.100000000000001" customHeight="1" thickBot="1">
      <c r="A47" s="141" t="s">
        <v>153</v>
      </c>
      <c r="B47" s="142">
        <v>4000</v>
      </c>
      <c r="C47" s="143">
        <f>'IV кап.інв. V кред.'!H6</f>
        <v>164</v>
      </c>
      <c r="D47" s="143">
        <f>'IV кап.інв. V кред.'!J6</f>
        <v>18</v>
      </c>
      <c r="E47" s="143">
        <f>'IV кап.інв. V кред.'!L6</f>
        <v>107</v>
      </c>
      <c r="F47" s="143">
        <f>'IV кап.інв. V кред.'!N6</f>
        <v>18</v>
      </c>
      <c r="G47" s="144">
        <f>F47-E47</f>
        <v>-89</v>
      </c>
      <c r="H47" s="145">
        <f>(F47/E47)*100</f>
        <v>16.822429906542055</v>
      </c>
    </row>
    <row r="48" spans="1:8" s="3" customFormat="1" ht="27" customHeight="1" thickBot="1">
      <c r="A48" s="270" t="s">
        <v>309</v>
      </c>
      <c r="B48" s="271"/>
      <c r="C48" s="271"/>
      <c r="D48" s="271"/>
      <c r="E48" s="271"/>
      <c r="F48" s="271"/>
      <c r="G48" s="271"/>
      <c r="H48" s="272"/>
    </row>
    <row r="49" spans="1:8" s="3" customFormat="1" ht="56.25">
      <c r="A49" s="132" t="s">
        <v>251</v>
      </c>
      <c r="B49" s="106">
        <v>5010</v>
      </c>
      <c r="C49" s="221">
        <f>(C38/C34)*100</f>
        <v>0</v>
      </c>
      <c r="D49" s="221">
        <f>(D38/D34)*100</f>
        <v>0</v>
      </c>
      <c r="E49" s="221">
        <f>(E38/E34)*100</f>
        <v>0</v>
      </c>
      <c r="F49" s="221">
        <f>(F38/F34)*100</f>
        <v>0</v>
      </c>
      <c r="G49" s="107" t="s">
        <v>233</v>
      </c>
      <c r="H49" s="108" t="s">
        <v>233</v>
      </c>
    </row>
    <row r="50" spans="1:8" s="3" customFormat="1" ht="56.25">
      <c r="A50" s="133" t="s">
        <v>249</v>
      </c>
      <c r="B50" s="54">
        <v>5020</v>
      </c>
      <c r="C50" s="221">
        <f>(C38/C64)*100</f>
        <v>0</v>
      </c>
      <c r="D50" s="221">
        <f>(D38/D64)*100</f>
        <v>0</v>
      </c>
      <c r="E50" s="221">
        <f>(E38/E64)*100</f>
        <v>0</v>
      </c>
      <c r="F50" s="221" t="e">
        <f>(F38/F64)*100</f>
        <v>#VALUE!</v>
      </c>
      <c r="G50" s="73" t="s">
        <v>233</v>
      </c>
      <c r="H50" s="109" t="s">
        <v>233</v>
      </c>
    </row>
    <row r="51" spans="1:8" s="3" customFormat="1" ht="56.25">
      <c r="A51" s="131" t="s">
        <v>250</v>
      </c>
      <c r="B51" s="200">
        <v>5030</v>
      </c>
      <c r="C51" s="221">
        <f>(C38/C72)*100</f>
        <v>0</v>
      </c>
      <c r="D51" s="221">
        <f>(D38/D72)*100</f>
        <v>0</v>
      </c>
      <c r="E51" s="221">
        <f>(E38/E72)*100</f>
        <v>0</v>
      </c>
      <c r="F51" s="221" t="e">
        <f>(F38/F72)*100</f>
        <v>#VALUE!</v>
      </c>
      <c r="G51" s="73" t="s">
        <v>233</v>
      </c>
      <c r="H51" s="109" t="s">
        <v>233</v>
      </c>
    </row>
    <row r="52" spans="1:8" s="3" customFormat="1" ht="56.25">
      <c r="A52" s="131" t="s">
        <v>248</v>
      </c>
      <c r="B52" s="200">
        <v>5040</v>
      </c>
      <c r="C52" s="221">
        <f>(C37/C34)*100</f>
        <v>-28.510863804981451</v>
      </c>
      <c r="D52" s="221">
        <f>(D37/D34)*100</f>
        <v>-19.543343653250776</v>
      </c>
      <c r="E52" s="221">
        <f>(E37/E34)*100</f>
        <v>1.3693560325684677</v>
      </c>
      <c r="F52" s="221">
        <f>(F37/F34)*100</f>
        <v>-19.543343653250776</v>
      </c>
      <c r="G52" s="73" t="s">
        <v>233</v>
      </c>
      <c r="H52" s="109" t="s">
        <v>233</v>
      </c>
    </row>
    <row r="53" spans="1:8" s="3" customFormat="1" ht="56.25">
      <c r="A53" s="134" t="s">
        <v>243</v>
      </c>
      <c r="B53" s="55">
        <v>5050</v>
      </c>
      <c r="C53" s="221">
        <f>C72/(C65+C66)</f>
        <v>0.25064599483204136</v>
      </c>
      <c r="D53" s="221">
        <f>D72/(D65+D66)</f>
        <v>0.1037344398340249</v>
      </c>
      <c r="E53" s="221" t="e">
        <f>E72/(E65+E66)</f>
        <v>#DIV/0!</v>
      </c>
      <c r="F53" s="221" t="e">
        <f>F72/(F65+F66)</f>
        <v>#VALUE!</v>
      </c>
      <c r="G53" s="73" t="s">
        <v>233</v>
      </c>
      <c r="H53" s="109" t="s">
        <v>233</v>
      </c>
    </row>
    <row r="54" spans="1:8" s="3" customFormat="1" ht="51.75" customHeight="1" thickBot="1">
      <c r="A54" s="135" t="s">
        <v>244</v>
      </c>
      <c r="B54" s="110">
        <v>5060</v>
      </c>
      <c r="C54" s="221">
        <f>C59/C58</f>
        <v>0.93594791035735914</v>
      </c>
      <c r="D54" s="221">
        <f>D59/D58</f>
        <v>0.91816454771299139</v>
      </c>
      <c r="E54" s="221">
        <f>E59/E58</f>
        <v>0.92501115905371223</v>
      </c>
      <c r="F54" s="221" t="e">
        <f>F59/F58</f>
        <v>#VALUE!</v>
      </c>
      <c r="G54" s="74" t="s">
        <v>233</v>
      </c>
      <c r="H54" s="111" t="s">
        <v>233</v>
      </c>
    </row>
    <row r="55" spans="1:8" s="3" customFormat="1" ht="30" customHeight="1" thickBot="1">
      <c r="A55" s="275" t="s">
        <v>307</v>
      </c>
      <c r="B55" s="276"/>
      <c r="C55" s="276"/>
      <c r="D55" s="276"/>
      <c r="E55" s="276"/>
      <c r="F55" s="276"/>
      <c r="G55" s="276"/>
      <c r="H55" s="277"/>
    </row>
    <row r="56" spans="1:8" s="3" customFormat="1" ht="20.100000000000001" customHeight="1">
      <c r="A56" s="132" t="s">
        <v>201</v>
      </c>
      <c r="B56" s="106">
        <v>6000</v>
      </c>
      <c r="C56" s="112">
        <f>C57</f>
        <v>423</v>
      </c>
      <c r="D56" s="112">
        <f>D57</f>
        <v>560</v>
      </c>
      <c r="E56" s="112">
        <f>E57</f>
        <v>504</v>
      </c>
      <c r="F56" s="113" t="s">
        <v>233</v>
      </c>
      <c r="G56" s="117">
        <f>D56-E56</f>
        <v>56</v>
      </c>
      <c r="H56" s="118">
        <f>(D56/E56)*100</f>
        <v>111.11111111111111</v>
      </c>
    </row>
    <row r="57" spans="1:8" s="3" customFormat="1" ht="20.100000000000001" customHeight="1">
      <c r="A57" s="133" t="s">
        <v>297</v>
      </c>
      <c r="B57" s="54">
        <v>6001</v>
      </c>
      <c r="C57" s="53">
        <f>C58-C59</f>
        <v>423</v>
      </c>
      <c r="D57" s="53">
        <f>D58-D59</f>
        <v>560</v>
      </c>
      <c r="E57" s="53">
        <f>E58-E59</f>
        <v>504</v>
      </c>
      <c r="F57" s="42" t="s">
        <v>233</v>
      </c>
      <c r="G57" s="119">
        <f t="shared" ref="G57:G72" si="2">D57-E57</f>
        <v>56</v>
      </c>
      <c r="H57" s="120">
        <f t="shared" ref="H57:H72" si="3">(D57/E57)*100</f>
        <v>111.11111111111111</v>
      </c>
    </row>
    <row r="58" spans="1:8" s="3" customFormat="1" ht="20.100000000000001" customHeight="1">
      <c r="A58" s="133" t="s">
        <v>202</v>
      </c>
      <c r="B58" s="54">
        <v>6002</v>
      </c>
      <c r="C58" s="50">
        <v>6604</v>
      </c>
      <c r="D58" s="50">
        <v>6843</v>
      </c>
      <c r="E58" s="50">
        <v>6721</v>
      </c>
      <c r="F58" s="42" t="s">
        <v>233</v>
      </c>
      <c r="G58" s="119">
        <f t="shared" si="2"/>
        <v>122</v>
      </c>
      <c r="H58" s="120">
        <f t="shared" si="3"/>
        <v>101.81520607052521</v>
      </c>
    </row>
    <row r="59" spans="1:8" s="3" customFormat="1" ht="20.100000000000001" customHeight="1">
      <c r="A59" s="133" t="s">
        <v>203</v>
      </c>
      <c r="B59" s="54">
        <v>6003</v>
      </c>
      <c r="C59" s="50">
        <v>6181</v>
      </c>
      <c r="D59" s="50">
        <v>6283</v>
      </c>
      <c r="E59" s="50">
        <v>6217</v>
      </c>
      <c r="F59" s="42" t="s">
        <v>233</v>
      </c>
      <c r="G59" s="119">
        <f t="shared" si="2"/>
        <v>66</v>
      </c>
      <c r="H59" s="120">
        <f t="shared" si="3"/>
        <v>101.06160527585652</v>
      </c>
    </row>
    <row r="60" spans="1:8" s="3" customFormat="1" ht="20.100000000000001" customHeight="1">
      <c r="A60" s="131" t="s">
        <v>204</v>
      </c>
      <c r="B60" s="200">
        <v>6010</v>
      </c>
      <c r="C60" s="50">
        <v>1029</v>
      </c>
      <c r="D60" s="50">
        <v>2898</v>
      </c>
      <c r="E60" s="50">
        <v>266</v>
      </c>
      <c r="F60" s="42" t="s">
        <v>233</v>
      </c>
      <c r="G60" s="119">
        <f t="shared" si="2"/>
        <v>2632</v>
      </c>
      <c r="H60" s="120">
        <f t="shared" si="3"/>
        <v>1089.4736842105265</v>
      </c>
    </row>
    <row r="61" spans="1:8" s="3" customFormat="1" ht="20.100000000000001" customHeight="1">
      <c r="A61" s="131" t="s">
        <v>298</v>
      </c>
      <c r="B61" s="200">
        <v>6011</v>
      </c>
      <c r="C61" s="50"/>
      <c r="D61" s="50"/>
      <c r="E61" s="50"/>
      <c r="F61" s="42" t="s">
        <v>233</v>
      </c>
      <c r="G61" s="119">
        <f t="shared" si="2"/>
        <v>0</v>
      </c>
      <c r="H61" s="120" t="e">
        <f t="shared" si="3"/>
        <v>#DIV/0!</v>
      </c>
    </row>
    <row r="62" spans="1:8" s="3" customFormat="1" ht="20.100000000000001" customHeight="1">
      <c r="A62" s="131" t="s">
        <v>299</v>
      </c>
      <c r="B62" s="200">
        <v>6012</v>
      </c>
      <c r="C62" s="50"/>
      <c r="D62" s="50"/>
      <c r="E62" s="50"/>
      <c r="F62" s="42" t="s">
        <v>233</v>
      </c>
      <c r="G62" s="119">
        <f t="shared" si="2"/>
        <v>0</v>
      </c>
      <c r="H62" s="120" t="e">
        <f t="shared" si="3"/>
        <v>#DIV/0!</v>
      </c>
    </row>
    <row r="63" spans="1:8" s="3" customFormat="1">
      <c r="A63" s="131" t="s">
        <v>300</v>
      </c>
      <c r="B63" s="200">
        <v>6013</v>
      </c>
      <c r="C63" s="50">
        <v>939</v>
      </c>
      <c r="D63" s="50">
        <v>2556</v>
      </c>
      <c r="E63" s="50">
        <v>248</v>
      </c>
      <c r="F63" s="42" t="s">
        <v>233</v>
      </c>
      <c r="G63" s="119">
        <f t="shared" si="2"/>
        <v>2308</v>
      </c>
      <c r="H63" s="120">
        <f t="shared" si="3"/>
        <v>1030.6451612903227</v>
      </c>
    </row>
    <row r="64" spans="1:8" s="3" customFormat="1" ht="20.100000000000001" customHeight="1">
      <c r="A64" s="128" t="s">
        <v>138</v>
      </c>
      <c r="B64" s="204">
        <v>6020</v>
      </c>
      <c r="C64" s="58">
        <v>1452</v>
      </c>
      <c r="D64" s="58">
        <v>3458</v>
      </c>
      <c r="E64" s="58">
        <v>770</v>
      </c>
      <c r="F64" s="82" t="s">
        <v>233</v>
      </c>
      <c r="G64" s="53">
        <f t="shared" si="2"/>
        <v>2688</v>
      </c>
      <c r="H64" s="114">
        <f t="shared" si="3"/>
        <v>449.09090909090912</v>
      </c>
    </row>
    <row r="65" spans="1:8" s="3" customFormat="1" ht="20.100000000000001" customHeight="1">
      <c r="A65" s="131" t="s">
        <v>98</v>
      </c>
      <c r="B65" s="200">
        <v>6030</v>
      </c>
      <c r="C65" s="50"/>
      <c r="D65" s="50"/>
      <c r="E65" s="50"/>
      <c r="F65" s="42" t="s">
        <v>233</v>
      </c>
      <c r="G65" s="119">
        <f t="shared" si="2"/>
        <v>0</v>
      </c>
      <c r="H65" s="120" t="e">
        <f t="shared" si="3"/>
        <v>#DIV/0!</v>
      </c>
    </row>
    <row r="66" spans="1:8" s="3" customFormat="1" ht="20.100000000000001" customHeight="1">
      <c r="A66" s="131" t="s">
        <v>301</v>
      </c>
      <c r="B66" s="200">
        <v>6040</v>
      </c>
      <c r="C66" s="50">
        <v>1161</v>
      </c>
      <c r="D66" s="50">
        <v>3133</v>
      </c>
      <c r="E66" s="50"/>
      <c r="F66" s="42" t="s">
        <v>233</v>
      </c>
      <c r="G66" s="119">
        <f t="shared" si="2"/>
        <v>3133</v>
      </c>
      <c r="H66" s="120" t="e">
        <f t="shared" si="3"/>
        <v>#DIV/0!</v>
      </c>
    </row>
    <row r="67" spans="1:8" s="3" customFormat="1" ht="20.100000000000001" customHeight="1">
      <c r="A67" s="131" t="s">
        <v>302</v>
      </c>
      <c r="B67" s="200">
        <v>6041</v>
      </c>
      <c r="C67" s="50"/>
      <c r="D67" s="50"/>
      <c r="E67" s="50"/>
      <c r="F67" s="42" t="s">
        <v>233</v>
      </c>
      <c r="G67" s="119">
        <f t="shared" si="2"/>
        <v>0</v>
      </c>
      <c r="H67" s="120" t="e">
        <f t="shared" si="3"/>
        <v>#DIV/0!</v>
      </c>
    </row>
    <row r="68" spans="1:8" s="3" customFormat="1" ht="20.100000000000001" customHeight="1">
      <c r="A68" s="131" t="s">
        <v>303</v>
      </c>
      <c r="B68" s="200">
        <v>6042</v>
      </c>
      <c r="C68" s="50"/>
      <c r="D68" s="50"/>
      <c r="E68" s="50"/>
      <c r="F68" s="42" t="s">
        <v>233</v>
      </c>
      <c r="G68" s="119">
        <f t="shared" si="2"/>
        <v>0</v>
      </c>
      <c r="H68" s="120" t="e">
        <f t="shared" si="3"/>
        <v>#DIV/0!</v>
      </c>
    </row>
    <row r="69" spans="1:8" s="3" customFormat="1" ht="20.100000000000001" customHeight="1">
      <c r="A69" s="128" t="s">
        <v>304</v>
      </c>
      <c r="B69" s="204">
        <v>6050</v>
      </c>
      <c r="C69" s="229">
        <v>1161</v>
      </c>
      <c r="D69" s="229">
        <v>3133</v>
      </c>
      <c r="E69" s="229"/>
      <c r="F69" s="82" t="s">
        <v>233</v>
      </c>
      <c r="G69" s="53">
        <f t="shared" si="2"/>
        <v>3133</v>
      </c>
      <c r="H69" s="114" t="e">
        <f t="shared" si="3"/>
        <v>#DIV/0!</v>
      </c>
    </row>
    <row r="70" spans="1:8" s="3" customFormat="1" ht="20.100000000000001" customHeight="1">
      <c r="A70" s="131" t="s">
        <v>305</v>
      </c>
      <c r="B70" s="200">
        <v>6060</v>
      </c>
      <c r="C70" s="50"/>
      <c r="D70" s="50"/>
      <c r="E70" s="50"/>
      <c r="F70" s="42" t="s">
        <v>233</v>
      </c>
      <c r="G70" s="119">
        <f t="shared" si="2"/>
        <v>0</v>
      </c>
      <c r="H70" s="120" t="e">
        <f t="shared" si="3"/>
        <v>#DIV/0!</v>
      </c>
    </row>
    <row r="71" spans="1:8" s="3" customFormat="1">
      <c r="A71" s="131" t="s">
        <v>306</v>
      </c>
      <c r="B71" s="200">
        <v>6070</v>
      </c>
      <c r="C71" s="50"/>
      <c r="D71" s="50"/>
      <c r="E71" s="50"/>
      <c r="F71" s="42" t="s">
        <v>233</v>
      </c>
      <c r="G71" s="119">
        <f t="shared" si="2"/>
        <v>0</v>
      </c>
      <c r="H71" s="120" t="e">
        <f t="shared" si="3"/>
        <v>#DIV/0!</v>
      </c>
    </row>
    <row r="72" spans="1:8" s="3" customFormat="1" ht="20.100000000000001" customHeight="1" thickBot="1">
      <c r="A72" s="136" t="s">
        <v>91</v>
      </c>
      <c r="B72" s="86">
        <v>6080</v>
      </c>
      <c r="C72" s="87">
        <v>291</v>
      </c>
      <c r="D72" s="87">
        <v>325</v>
      </c>
      <c r="E72" s="87">
        <v>770</v>
      </c>
      <c r="F72" s="88" t="s">
        <v>233</v>
      </c>
      <c r="G72" s="115">
        <f t="shared" si="2"/>
        <v>-445</v>
      </c>
      <c r="H72" s="116">
        <f t="shared" si="3"/>
        <v>42.207792207792203</v>
      </c>
    </row>
    <row r="73" spans="1:8" s="3" customFormat="1" ht="24" customHeight="1" thickBot="1">
      <c r="A73" s="281" t="s">
        <v>310</v>
      </c>
      <c r="B73" s="282"/>
      <c r="C73" s="282"/>
      <c r="D73" s="282"/>
      <c r="E73" s="282"/>
      <c r="F73" s="282"/>
      <c r="G73" s="282"/>
      <c r="H73" s="283"/>
    </row>
    <row r="74" spans="1:8" s="3" customFormat="1" ht="24" customHeight="1">
      <c r="A74" s="137" t="s">
        <v>312</v>
      </c>
      <c r="B74" s="123">
        <v>7000</v>
      </c>
      <c r="C74" s="124"/>
      <c r="D74" s="124"/>
      <c r="E74" s="124"/>
      <c r="F74" s="221">
        <f>'IV кап.інв. V кред.'!C38</f>
        <v>0</v>
      </c>
      <c r="G74" s="117">
        <f>F74-E74</f>
        <v>0</v>
      </c>
      <c r="H74" s="118" t="e">
        <f>(F74/E74)*100</f>
        <v>#DIV/0!</v>
      </c>
    </row>
    <row r="75" spans="1:8" s="3" customFormat="1" ht="20.100000000000001" customHeight="1">
      <c r="A75" s="128" t="s">
        <v>214</v>
      </c>
      <c r="B75" s="85" t="s">
        <v>187</v>
      </c>
      <c r="C75" s="221">
        <f>SUM(C76:C78)</f>
        <v>0</v>
      </c>
      <c r="D75" s="221">
        <f>SUM(D76:D78)</f>
        <v>0</v>
      </c>
      <c r="E75" s="221">
        <f>SUM(E76:E78)</f>
        <v>0</v>
      </c>
      <c r="F75" s="221">
        <f>SUM(F76:F78)</f>
        <v>0</v>
      </c>
      <c r="G75" s="119">
        <f>F75-E75</f>
        <v>0</v>
      </c>
      <c r="H75" s="120" t="e">
        <f>(F75/E75)*100</f>
        <v>#DIV/0!</v>
      </c>
    </row>
    <row r="76" spans="1:8" s="3" customFormat="1" ht="20.100000000000001" customHeight="1">
      <c r="A76" s="131" t="s">
        <v>236</v>
      </c>
      <c r="B76" s="84" t="s">
        <v>188</v>
      </c>
      <c r="C76" s="47">
        <f>'ІІІ. Рух грош. коштів'!C64</f>
        <v>0</v>
      </c>
      <c r="D76" s="47">
        <f>'ІІІ. Рух грош. коштів'!D64</f>
        <v>0</v>
      </c>
      <c r="E76" s="47">
        <f>'ІІІ. Рух грош. коштів'!E64</f>
        <v>0</v>
      </c>
      <c r="F76" s="47">
        <f>'ІІІ. Рух грош. коштів'!F64</f>
        <v>0</v>
      </c>
      <c r="G76" s="119">
        <f t="shared" ref="G76:G83" si="4">F76-E76</f>
        <v>0</v>
      </c>
      <c r="H76" s="120" t="e">
        <f t="shared" ref="H76:H83" si="5">(F76/E76)*100</f>
        <v>#DIV/0!</v>
      </c>
    </row>
    <row r="77" spans="1:8" s="3" customFormat="1" ht="20.100000000000001" customHeight="1">
      <c r="A77" s="131" t="s">
        <v>237</v>
      </c>
      <c r="B77" s="84" t="s">
        <v>189</v>
      </c>
      <c r="C77" s="47">
        <f>'ІІІ. Рух грош. коштів'!C15</f>
        <v>0</v>
      </c>
      <c r="D77" s="47">
        <f>'ІІІ. Рух грош. коштів'!D15</f>
        <v>0</v>
      </c>
      <c r="E77" s="47">
        <f>'ІІІ. Рух грош. коштів'!E15</f>
        <v>0</v>
      </c>
      <c r="F77" s="47">
        <f>'ІІІ. Рух грош. коштів'!F15</f>
        <v>0</v>
      </c>
      <c r="G77" s="119">
        <f t="shared" si="4"/>
        <v>0</v>
      </c>
      <c r="H77" s="120" t="e">
        <f t="shared" si="5"/>
        <v>#DIV/0!</v>
      </c>
    </row>
    <row r="78" spans="1:8" s="3" customFormat="1" ht="19.5" customHeight="1">
      <c r="A78" s="131" t="s">
        <v>238</v>
      </c>
      <c r="B78" s="84" t="s">
        <v>190</v>
      </c>
      <c r="C78" s="47"/>
      <c r="D78" s="47"/>
      <c r="E78" s="47"/>
      <c r="F78" s="47"/>
      <c r="G78" s="119">
        <f t="shared" si="4"/>
        <v>0</v>
      </c>
      <c r="H78" s="120" t="e">
        <f t="shared" si="5"/>
        <v>#DIV/0!</v>
      </c>
    </row>
    <row r="79" spans="1:8" s="3" customFormat="1" ht="20.100000000000001" customHeight="1">
      <c r="A79" s="128" t="s">
        <v>215</v>
      </c>
      <c r="B79" s="85" t="s">
        <v>313</v>
      </c>
      <c r="C79" s="221">
        <f>SUM(C80:C83)</f>
        <v>0</v>
      </c>
      <c r="D79" s="221">
        <f>SUM(D80:D83)</f>
        <v>0</v>
      </c>
      <c r="E79" s="221">
        <f>SUM(E80:E83)</f>
        <v>0</v>
      </c>
      <c r="F79" s="221">
        <f>SUM(F80:F83)</f>
        <v>0</v>
      </c>
      <c r="G79" s="119">
        <f t="shared" si="4"/>
        <v>0</v>
      </c>
      <c r="H79" s="120" t="e">
        <f t="shared" si="5"/>
        <v>#DIV/0!</v>
      </c>
    </row>
    <row r="80" spans="1:8" s="3" customFormat="1" ht="20.100000000000001" customHeight="1">
      <c r="A80" s="131" t="s">
        <v>236</v>
      </c>
      <c r="B80" s="84" t="s">
        <v>314</v>
      </c>
      <c r="C80" s="47">
        <f>'ІІІ. Рух грош. коштів'!C71</f>
        <v>0</v>
      </c>
      <c r="D80" s="47">
        <f>'ІІІ. Рух грош. коштів'!D71</f>
        <v>0</v>
      </c>
      <c r="E80" s="47">
        <f>'ІІІ. Рух грош. коштів'!E71</f>
        <v>0</v>
      </c>
      <c r="F80" s="47">
        <f>'ІІІ. Рух грош. коштів'!F71</f>
        <v>0</v>
      </c>
      <c r="G80" s="119">
        <f t="shared" si="4"/>
        <v>0</v>
      </c>
      <c r="H80" s="120" t="e">
        <f t="shared" si="5"/>
        <v>#DIV/0!</v>
      </c>
    </row>
    <row r="81" spans="1:8" s="3" customFormat="1" ht="20.100000000000001" customHeight="1">
      <c r="A81" s="131" t="s">
        <v>237</v>
      </c>
      <c r="B81" s="84" t="s">
        <v>315</v>
      </c>
      <c r="C81" s="47">
        <f>'ІІІ. Рух грош. коштів'!C24</f>
        <v>0</v>
      </c>
      <c r="D81" s="47">
        <f>'ІІІ. Рух грош. коштів'!D24</f>
        <v>0</v>
      </c>
      <c r="E81" s="47">
        <f>'ІІІ. Рух грош. коштів'!E24</f>
        <v>0</v>
      </c>
      <c r="F81" s="47">
        <f>'ІІІ. Рух грош. коштів'!F24</f>
        <v>0</v>
      </c>
      <c r="G81" s="119">
        <f t="shared" si="4"/>
        <v>0</v>
      </c>
      <c r="H81" s="120" t="e">
        <f t="shared" si="5"/>
        <v>#DIV/0!</v>
      </c>
    </row>
    <row r="82" spans="1:8" s="3" customFormat="1" ht="20.100000000000001" customHeight="1">
      <c r="A82" s="131" t="s">
        <v>238</v>
      </c>
      <c r="B82" s="84" t="s">
        <v>316</v>
      </c>
      <c r="C82" s="47"/>
      <c r="D82" s="47"/>
      <c r="E82" s="47"/>
      <c r="F82" s="47"/>
      <c r="G82" s="119">
        <f t="shared" si="4"/>
        <v>0</v>
      </c>
      <c r="H82" s="120" t="e">
        <f t="shared" si="5"/>
        <v>#DIV/0!</v>
      </c>
    </row>
    <row r="83" spans="1:8" s="3" customFormat="1" ht="20.100000000000001" customHeight="1" thickBot="1">
      <c r="A83" s="138" t="s">
        <v>317</v>
      </c>
      <c r="B83" s="86">
        <v>7050</v>
      </c>
      <c r="C83" s="87"/>
      <c r="D83" s="87"/>
      <c r="E83" s="87"/>
      <c r="F83" s="221">
        <f>'IV кап.інв. V кред.'!R38</f>
        <v>0</v>
      </c>
      <c r="G83" s="121">
        <f t="shared" si="4"/>
        <v>0</v>
      </c>
      <c r="H83" s="122" t="e">
        <f t="shared" si="5"/>
        <v>#DIV/0!</v>
      </c>
    </row>
    <row r="84" spans="1:8" s="3" customFormat="1" ht="27" customHeight="1" thickBot="1">
      <c r="A84" s="267" t="s">
        <v>311</v>
      </c>
      <c r="B84" s="268"/>
      <c r="C84" s="268"/>
      <c r="D84" s="268"/>
      <c r="E84" s="268"/>
      <c r="F84" s="268"/>
      <c r="G84" s="268"/>
      <c r="H84" s="269"/>
    </row>
    <row r="85" spans="1:8" s="3" customFormat="1" ht="63.75" customHeight="1">
      <c r="A85" s="139" t="s">
        <v>355</v>
      </c>
      <c r="B85" s="102" t="s">
        <v>191</v>
      </c>
      <c r="C85" s="103">
        <f>SUM(C86:C90)</f>
        <v>26</v>
      </c>
      <c r="D85" s="103">
        <f>SUM(D86:D90)</f>
        <v>31</v>
      </c>
      <c r="E85" s="103">
        <f>SUM(E86:E90)</f>
        <v>26</v>
      </c>
      <c r="F85" s="103">
        <f>SUM(F86:F90)</f>
        <v>31</v>
      </c>
      <c r="G85" s="103">
        <f>F85-E85</f>
        <v>5</v>
      </c>
      <c r="H85" s="104">
        <f>(F85/E85)*100</f>
        <v>119.23076923076923</v>
      </c>
    </row>
    <row r="86" spans="1:8" s="3" customFormat="1" ht="18.75" customHeight="1">
      <c r="A86" s="131" t="s">
        <v>267</v>
      </c>
      <c r="B86" s="56" t="s">
        <v>192</v>
      </c>
      <c r="C86" s="47">
        <v>0</v>
      </c>
      <c r="D86" s="47">
        <v>0</v>
      </c>
      <c r="E86" s="47">
        <v>0</v>
      </c>
      <c r="F86" s="47">
        <v>0</v>
      </c>
      <c r="G86" s="119">
        <f t="shared" ref="G86:G105" si="6">F86-E86</f>
        <v>0</v>
      </c>
      <c r="H86" s="120" t="e">
        <f t="shared" ref="H86:H105" si="7">(F86/E86)*100</f>
        <v>#DIV/0!</v>
      </c>
    </row>
    <row r="87" spans="1:8" s="3" customFormat="1" ht="18.75" customHeight="1">
      <c r="A87" s="131" t="s">
        <v>272</v>
      </c>
      <c r="B87" s="56" t="s">
        <v>193</v>
      </c>
      <c r="C87" s="47">
        <v>0</v>
      </c>
      <c r="D87" s="47">
        <v>0</v>
      </c>
      <c r="E87" s="47">
        <v>0</v>
      </c>
      <c r="F87" s="47">
        <v>0</v>
      </c>
      <c r="G87" s="119">
        <f t="shared" si="6"/>
        <v>0</v>
      </c>
      <c r="H87" s="120" t="e">
        <f t="shared" si="7"/>
        <v>#DIV/0!</v>
      </c>
    </row>
    <row r="88" spans="1:8" s="3" customFormat="1">
      <c r="A88" s="129" t="s">
        <v>280</v>
      </c>
      <c r="B88" s="56" t="s">
        <v>194</v>
      </c>
      <c r="C88" s="47">
        <v>0</v>
      </c>
      <c r="D88" s="47">
        <v>0</v>
      </c>
      <c r="E88" s="47">
        <v>1</v>
      </c>
      <c r="F88" s="230">
        <v>0</v>
      </c>
      <c r="G88" s="119">
        <f t="shared" si="6"/>
        <v>-1</v>
      </c>
      <c r="H88" s="120">
        <f t="shared" si="7"/>
        <v>0</v>
      </c>
    </row>
    <row r="89" spans="1:8" s="3" customFormat="1">
      <c r="A89" s="129" t="s">
        <v>147</v>
      </c>
      <c r="B89" s="56" t="s">
        <v>275</v>
      </c>
      <c r="C89" s="47">
        <v>4</v>
      </c>
      <c r="D89" s="47">
        <v>4</v>
      </c>
      <c r="E89" s="47">
        <v>4</v>
      </c>
      <c r="F89" s="230">
        <v>4</v>
      </c>
      <c r="G89" s="119">
        <f t="shared" si="6"/>
        <v>0</v>
      </c>
      <c r="H89" s="120">
        <f t="shared" si="7"/>
        <v>100</v>
      </c>
    </row>
    <row r="90" spans="1:8" s="3" customFormat="1">
      <c r="A90" s="129" t="s">
        <v>148</v>
      </c>
      <c r="B90" s="56" t="s">
        <v>276</v>
      </c>
      <c r="C90" s="47">
        <v>22</v>
      </c>
      <c r="D90" s="47">
        <v>27</v>
      </c>
      <c r="E90" s="47">
        <v>21</v>
      </c>
      <c r="F90" s="230">
        <v>27</v>
      </c>
      <c r="G90" s="119">
        <f t="shared" si="6"/>
        <v>6</v>
      </c>
      <c r="H90" s="120">
        <f t="shared" si="7"/>
        <v>128.57142857142858</v>
      </c>
    </row>
    <row r="91" spans="1:8" s="3" customFormat="1" ht="20.100000000000001" customHeight="1">
      <c r="A91" s="128" t="s">
        <v>5</v>
      </c>
      <c r="B91" s="83" t="s">
        <v>195</v>
      </c>
      <c r="C91" s="227">
        <f>SUM(C92:C96)</f>
        <v>2158</v>
      </c>
      <c r="D91" s="221">
        <f>SUM(D92:D96)</f>
        <v>2547</v>
      </c>
      <c r="E91" s="221">
        <f>SUM(E92:E96)</f>
        <v>2636</v>
      </c>
      <c r="F91" s="221">
        <f>SUM(F92:F96)</f>
        <v>2547</v>
      </c>
      <c r="G91" s="53">
        <f t="shared" si="6"/>
        <v>-89</v>
      </c>
      <c r="H91" s="114">
        <f t="shared" si="7"/>
        <v>96.623672230652502</v>
      </c>
    </row>
    <row r="92" spans="1:8" s="3" customFormat="1" ht="20.100000000000001" customHeight="1">
      <c r="A92" s="131" t="s">
        <v>267</v>
      </c>
      <c r="B92" s="56" t="s">
        <v>346</v>
      </c>
      <c r="C92" s="47">
        <v>0</v>
      </c>
      <c r="D92" s="47">
        <v>0</v>
      </c>
      <c r="E92" s="47">
        <v>0</v>
      </c>
      <c r="F92" s="47">
        <v>0</v>
      </c>
      <c r="G92" s="119">
        <f t="shared" si="6"/>
        <v>0</v>
      </c>
      <c r="H92" s="120" t="e">
        <f t="shared" si="7"/>
        <v>#DIV/0!</v>
      </c>
    </row>
    <row r="93" spans="1:8" s="3" customFormat="1" ht="20.100000000000001" customHeight="1">
      <c r="A93" s="131" t="s">
        <v>272</v>
      </c>
      <c r="B93" s="56" t="s">
        <v>347</v>
      </c>
      <c r="C93" s="47">
        <v>0</v>
      </c>
      <c r="D93" s="47">
        <v>0</v>
      </c>
      <c r="E93" s="47">
        <v>0</v>
      </c>
      <c r="F93" s="47">
        <v>0</v>
      </c>
      <c r="G93" s="119">
        <f t="shared" si="6"/>
        <v>0</v>
      </c>
      <c r="H93" s="120" t="e">
        <f t="shared" si="7"/>
        <v>#DIV/0!</v>
      </c>
    </row>
    <row r="94" spans="1:8" s="3" customFormat="1" ht="20.100000000000001" customHeight="1">
      <c r="A94" s="131" t="s">
        <v>280</v>
      </c>
      <c r="B94" s="56" t="s">
        <v>348</v>
      </c>
      <c r="C94" s="47">
        <v>0</v>
      </c>
      <c r="D94" s="47">
        <v>0</v>
      </c>
      <c r="E94" s="47">
        <v>129</v>
      </c>
      <c r="F94" s="47">
        <v>0</v>
      </c>
      <c r="G94" s="119">
        <f t="shared" si="6"/>
        <v>-129</v>
      </c>
      <c r="H94" s="120">
        <f t="shared" si="7"/>
        <v>0</v>
      </c>
    </row>
    <row r="95" spans="1:8" s="3" customFormat="1" ht="20.100000000000001" customHeight="1">
      <c r="A95" s="131" t="s">
        <v>147</v>
      </c>
      <c r="B95" s="56" t="s">
        <v>349</v>
      </c>
      <c r="C95" s="47">
        <v>456</v>
      </c>
      <c r="D95" s="47">
        <v>548</v>
      </c>
      <c r="E95" s="47">
        <v>437</v>
      </c>
      <c r="F95" s="47">
        <v>548</v>
      </c>
      <c r="G95" s="119">
        <f t="shared" si="6"/>
        <v>111</v>
      </c>
      <c r="H95" s="120">
        <f t="shared" si="7"/>
        <v>125.40045766590389</v>
      </c>
    </row>
    <row r="96" spans="1:8" s="3" customFormat="1" ht="20.100000000000001" customHeight="1">
      <c r="A96" s="131" t="s">
        <v>148</v>
      </c>
      <c r="B96" s="56" t="s">
        <v>350</v>
      </c>
      <c r="C96" s="47">
        <v>1702</v>
      </c>
      <c r="D96" s="47">
        <v>1999</v>
      </c>
      <c r="E96" s="47">
        <v>2070</v>
      </c>
      <c r="F96" s="47">
        <v>1999</v>
      </c>
      <c r="G96" s="119">
        <f t="shared" si="6"/>
        <v>-71</v>
      </c>
      <c r="H96" s="120">
        <f t="shared" si="7"/>
        <v>96.570048309178745</v>
      </c>
    </row>
    <row r="97" spans="1:9" s="3" customFormat="1" ht="43.5" customHeight="1">
      <c r="A97" s="128" t="s">
        <v>318</v>
      </c>
      <c r="B97" s="83" t="s">
        <v>196</v>
      </c>
      <c r="C97" s="227">
        <f>C91/C85/12*1000</f>
        <v>6916.666666666667</v>
      </c>
      <c r="D97" s="221">
        <f>D91/D85/12*1000</f>
        <v>6846.7741935483873</v>
      </c>
      <c r="E97" s="221">
        <f>E91/E85/12*1000</f>
        <v>8448.7179487179492</v>
      </c>
      <c r="F97" s="221">
        <f>F91/F85/12*1000</f>
        <v>6846.7741935483873</v>
      </c>
      <c r="G97" s="53">
        <f t="shared" si="6"/>
        <v>-1601.9437551695619</v>
      </c>
      <c r="H97" s="114">
        <f t="shared" si="7"/>
        <v>81.039208967644043</v>
      </c>
    </row>
    <row r="98" spans="1:9" s="3" customFormat="1" ht="20.100000000000001" customHeight="1">
      <c r="A98" s="131" t="s">
        <v>278</v>
      </c>
      <c r="B98" s="56" t="s">
        <v>197</v>
      </c>
      <c r="C98" s="47">
        <v>0</v>
      </c>
      <c r="D98" s="42">
        <v>0</v>
      </c>
      <c r="E98" s="231">
        <v>0</v>
      </c>
      <c r="F98" s="231">
        <v>0</v>
      </c>
      <c r="G98" s="119">
        <f t="shared" si="6"/>
        <v>0</v>
      </c>
      <c r="H98" s="120" t="e">
        <f t="shared" si="7"/>
        <v>#DIV/0!</v>
      </c>
    </row>
    <row r="99" spans="1:9" s="3" customFormat="1" ht="20.100000000000001" customHeight="1">
      <c r="A99" s="131" t="s">
        <v>279</v>
      </c>
      <c r="B99" s="56" t="s">
        <v>198</v>
      </c>
      <c r="C99" s="47">
        <v>0</v>
      </c>
      <c r="D99" s="42">
        <v>0</v>
      </c>
      <c r="E99" s="231">
        <v>0</v>
      </c>
      <c r="F99" s="231">
        <v>0</v>
      </c>
      <c r="G99" s="119">
        <f t="shared" si="6"/>
        <v>0</v>
      </c>
      <c r="H99" s="120" t="e">
        <f t="shared" si="7"/>
        <v>#DIV/0!</v>
      </c>
    </row>
    <row r="100" spans="1:9" s="3" customFormat="1" ht="20.100000000000001" customHeight="1">
      <c r="A100" s="129" t="s">
        <v>280</v>
      </c>
      <c r="B100" s="56" t="s">
        <v>199</v>
      </c>
      <c r="C100" s="227">
        <f>SUM(C101:C103)</f>
        <v>0</v>
      </c>
      <c r="D100" s="221">
        <f>SUM(D101:D103)</f>
        <v>0</v>
      </c>
      <c r="E100" s="221">
        <f>SUM(E101:E103)</f>
        <v>10750</v>
      </c>
      <c r="F100" s="221">
        <f>SUM(F101:F103)</f>
        <v>0</v>
      </c>
      <c r="G100" s="119">
        <f t="shared" si="6"/>
        <v>-10750</v>
      </c>
      <c r="H100" s="120">
        <f t="shared" si="7"/>
        <v>0</v>
      </c>
    </row>
    <row r="101" spans="1:9" s="163" customFormat="1" ht="20.100000000000001" customHeight="1">
      <c r="A101" s="160" t="s">
        <v>380</v>
      </c>
      <c r="B101" s="161" t="s">
        <v>381</v>
      </c>
      <c r="C101" s="162">
        <v>0</v>
      </c>
      <c r="D101" s="232">
        <v>0</v>
      </c>
      <c r="E101" s="233">
        <v>10085</v>
      </c>
      <c r="F101" s="234">
        <v>0</v>
      </c>
      <c r="G101" s="119">
        <f>F101-E101</f>
        <v>-10085</v>
      </c>
      <c r="H101" s="120">
        <f>(F101/E101)*100</f>
        <v>0</v>
      </c>
    </row>
    <row r="102" spans="1:9" s="163" customFormat="1" ht="20.100000000000001" customHeight="1">
      <c r="A102" s="160" t="s">
        <v>382</v>
      </c>
      <c r="B102" s="161" t="s">
        <v>383</v>
      </c>
      <c r="C102" s="162">
        <v>0</v>
      </c>
      <c r="D102" s="162">
        <v>0</v>
      </c>
      <c r="E102" s="235">
        <v>0</v>
      </c>
      <c r="F102" s="236">
        <v>0</v>
      </c>
      <c r="G102" s="119">
        <f>F102-E102</f>
        <v>0</v>
      </c>
      <c r="H102" s="120" t="e">
        <f>(F102/E102)*100</f>
        <v>#DIV/0!</v>
      </c>
    </row>
    <row r="103" spans="1:9" s="163" customFormat="1" ht="20.100000000000001" customHeight="1">
      <c r="A103" s="160" t="s">
        <v>384</v>
      </c>
      <c r="B103" s="161" t="s">
        <v>385</v>
      </c>
      <c r="C103" s="162">
        <v>0</v>
      </c>
      <c r="D103" s="232">
        <v>0</v>
      </c>
      <c r="E103" s="233">
        <v>665</v>
      </c>
      <c r="F103" s="234">
        <v>0</v>
      </c>
      <c r="G103" s="119">
        <f>F103-E103</f>
        <v>-665</v>
      </c>
      <c r="H103" s="120">
        <f>(F103/E103)*100</f>
        <v>0</v>
      </c>
    </row>
    <row r="104" spans="1:9" s="3" customFormat="1" ht="20.100000000000001" customHeight="1">
      <c r="A104" s="129" t="s">
        <v>282</v>
      </c>
      <c r="B104" s="56" t="s">
        <v>273</v>
      </c>
      <c r="C104" s="226">
        <f>C95/C89/12*1000</f>
        <v>9500</v>
      </c>
      <c r="D104" s="219">
        <f t="shared" ref="D104:F105" si="8">D95/D89/12*1000</f>
        <v>11416.666666666666</v>
      </c>
      <c r="E104" s="220">
        <f t="shared" si="8"/>
        <v>9104.1666666666661</v>
      </c>
      <c r="F104" s="219">
        <f t="shared" si="8"/>
        <v>11416.666666666666</v>
      </c>
      <c r="G104" s="119">
        <f t="shared" si="6"/>
        <v>2312.5</v>
      </c>
      <c r="H104" s="120">
        <f t="shared" si="7"/>
        <v>125.40045766590389</v>
      </c>
    </row>
    <row r="105" spans="1:9" s="3" customFormat="1" ht="20.100000000000001" customHeight="1" thickBot="1">
      <c r="A105" s="140" t="s">
        <v>281</v>
      </c>
      <c r="B105" s="89" t="s">
        <v>274</v>
      </c>
      <c r="C105" s="190">
        <f>C96/C90/12*1000</f>
        <v>6446.9696969696961</v>
      </c>
      <c r="D105" s="219">
        <f t="shared" si="8"/>
        <v>6169.7530864197533</v>
      </c>
      <c r="E105" s="237">
        <f t="shared" si="8"/>
        <v>8214.2857142857138</v>
      </c>
      <c r="F105" s="238">
        <f t="shared" si="8"/>
        <v>6169.7530864197533</v>
      </c>
      <c r="G105" s="121">
        <f t="shared" si="6"/>
        <v>-2044.5326278659604</v>
      </c>
      <c r="H105" s="122">
        <f t="shared" si="7"/>
        <v>75.110037573805698</v>
      </c>
    </row>
    <row r="106" spans="1:9" s="3" customFormat="1" ht="20.100000000000001" customHeight="1">
      <c r="A106" s="15"/>
      <c r="B106" s="67"/>
      <c r="C106" s="68"/>
      <c r="D106" s="68"/>
      <c r="E106" s="69"/>
      <c r="F106" s="69"/>
      <c r="G106" s="69"/>
      <c r="H106" s="70"/>
    </row>
    <row r="107" spans="1:9" s="3" customFormat="1" ht="20.100000000000001" customHeight="1">
      <c r="A107" s="15"/>
      <c r="B107" s="67"/>
      <c r="C107" s="68"/>
      <c r="D107" s="68"/>
      <c r="E107" s="69"/>
      <c r="F107" s="69"/>
      <c r="G107" s="69"/>
      <c r="H107" s="70"/>
    </row>
    <row r="108" spans="1:9">
      <c r="A108" s="33"/>
    </row>
    <row r="109" spans="1:9" s="192" customFormat="1" ht="18.75" customHeight="1">
      <c r="A109" s="214" t="s">
        <v>410</v>
      </c>
      <c r="B109" s="173"/>
      <c r="C109" s="273" t="s">
        <v>70</v>
      </c>
      <c r="D109" s="274"/>
      <c r="E109" s="274"/>
      <c r="F109" s="274"/>
      <c r="G109" s="174"/>
      <c r="H109" s="195" t="s">
        <v>411</v>
      </c>
    </row>
    <row r="110" spans="1:9" s="2" customFormat="1" ht="20.100000000000001" customHeight="1">
      <c r="A110" s="207" t="s">
        <v>211</v>
      </c>
      <c r="B110" s="213"/>
      <c r="C110" s="243" t="s">
        <v>55</v>
      </c>
      <c r="D110" s="243"/>
      <c r="E110" s="243"/>
      <c r="F110" s="243"/>
      <c r="G110" s="266"/>
      <c r="H110" s="266"/>
      <c r="I110" s="266"/>
    </row>
    <row r="111" spans="1:9">
      <c r="A111" s="33"/>
    </row>
    <row r="112" spans="1:9">
      <c r="A112" s="33"/>
    </row>
    <row r="113" spans="1:1">
      <c r="A113" s="33"/>
    </row>
    <row r="114" spans="1:1">
      <c r="A114" s="33"/>
    </row>
    <row r="115" spans="1:1">
      <c r="A115" s="33"/>
    </row>
    <row r="116" spans="1:1">
      <c r="A116" s="33"/>
    </row>
    <row r="117" spans="1:1">
      <c r="A117" s="33"/>
    </row>
    <row r="118" spans="1:1">
      <c r="A118" s="33"/>
    </row>
    <row r="119" spans="1:1">
      <c r="A119" s="33"/>
    </row>
    <row r="120" spans="1:1">
      <c r="A120" s="33"/>
    </row>
    <row r="121" spans="1:1">
      <c r="A121" s="33"/>
    </row>
    <row r="122" spans="1:1">
      <c r="A122" s="33"/>
    </row>
    <row r="123" spans="1:1">
      <c r="A123" s="33"/>
    </row>
    <row r="124" spans="1:1">
      <c r="A124" s="33"/>
    </row>
    <row r="125" spans="1:1">
      <c r="A125" s="33"/>
    </row>
    <row r="126" spans="1:1">
      <c r="A126" s="33"/>
    </row>
    <row r="127" spans="1:1">
      <c r="A127" s="33"/>
    </row>
    <row r="128" spans="1:1">
      <c r="A128" s="33"/>
    </row>
    <row r="129" spans="1:1">
      <c r="A129" s="33"/>
    </row>
    <row r="130" spans="1:1">
      <c r="A130" s="33"/>
    </row>
    <row r="131" spans="1:1">
      <c r="A131" s="33"/>
    </row>
    <row r="132" spans="1:1">
      <c r="A132" s="33"/>
    </row>
    <row r="133" spans="1:1">
      <c r="A133" s="33"/>
    </row>
    <row r="134" spans="1:1">
      <c r="A134" s="33"/>
    </row>
    <row r="135" spans="1:1">
      <c r="A135" s="33"/>
    </row>
    <row r="136" spans="1:1">
      <c r="A136" s="33"/>
    </row>
    <row r="137" spans="1:1">
      <c r="A137" s="33"/>
    </row>
    <row r="138" spans="1:1">
      <c r="A138" s="33"/>
    </row>
    <row r="139" spans="1:1">
      <c r="A139" s="33"/>
    </row>
    <row r="140" spans="1:1">
      <c r="A140" s="33"/>
    </row>
    <row r="141" spans="1:1">
      <c r="A141" s="33"/>
    </row>
    <row r="142" spans="1:1">
      <c r="A142" s="33"/>
    </row>
    <row r="143" spans="1:1">
      <c r="A143" s="33"/>
    </row>
    <row r="144" spans="1:1">
      <c r="A144" s="33"/>
    </row>
    <row r="145" spans="1:1">
      <c r="A145" s="33"/>
    </row>
    <row r="146" spans="1:1">
      <c r="A146" s="33"/>
    </row>
    <row r="147" spans="1:1">
      <c r="A147" s="33"/>
    </row>
    <row r="148" spans="1:1">
      <c r="A148" s="33"/>
    </row>
    <row r="149" spans="1:1">
      <c r="A149" s="33"/>
    </row>
    <row r="150" spans="1:1">
      <c r="A150" s="33"/>
    </row>
    <row r="151" spans="1:1">
      <c r="A151" s="33"/>
    </row>
    <row r="152" spans="1:1">
      <c r="A152" s="33"/>
    </row>
    <row r="153" spans="1:1">
      <c r="A153" s="33"/>
    </row>
    <row r="154" spans="1:1">
      <c r="A154" s="33"/>
    </row>
    <row r="155" spans="1:1">
      <c r="A155" s="33"/>
    </row>
    <row r="156" spans="1:1">
      <c r="A156" s="33"/>
    </row>
    <row r="157" spans="1:1">
      <c r="A157" s="33"/>
    </row>
    <row r="158" spans="1:1">
      <c r="A158" s="33"/>
    </row>
    <row r="159" spans="1:1">
      <c r="A159" s="33"/>
    </row>
    <row r="160" spans="1:1">
      <c r="A160" s="33"/>
    </row>
    <row r="161" spans="1:1">
      <c r="A161" s="33"/>
    </row>
    <row r="162" spans="1:1">
      <c r="A162" s="33"/>
    </row>
    <row r="163" spans="1:1">
      <c r="A163" s="33"/>
    </row>
    <row r="164" spans="1:1">
      <c r="A164" s="33"/>
    </row>
    <row r="165" spans="1:1">
      <c r="A165" s="33"/>
    </row>
    <row r="166" spans="1:1">
      <c r="A166" s="33"/>
    </row>
    <row r="167" spans="1:1">
      <c r="A167" s="33"/>
    </row>
    <row r="168" spans="1:1">
      <c r="A168" s="33"/>
    </row>
    <row r="169" spans="1:1">
      <c r="A169" s="33"/>
    </row>
    <row r="170" spans="1:1">
      <c r="A170" s="33"/>
    </row>
    <row r="171" spans="1:1">
      <c r="A171" s="33"/>
    </row>
    <row r="172" spans="1:1">
      <c r="A172" s="33"/>
    </row>
    <row r="173" spans="1:1">
      <c r="A173" s="33"/>
    </row>
    <row r="174" spans="1:1">
      <c r="A174" s="33"/>
    </row>
    <row r="175" spans="1:1">
      <c r="A175" s="33"/>
    </row>
    <row r="176" spans="1:1">
      <c r="A176" s="33"/>
    </row>
    <row r="177" spans="1:1">
      <c r="A177" s="33"/>
    </row>
    <row r="178" spans="1:1">
      <c r="A178" s="33"/>
    </row>
    <row r="179" spans="1:1">
      <c r="A179" s="33"/>
    </row>
    <row r="180" spans="1:1">
      <c r="A180" s="33"/>
    </row>
    <row r="181" spans="1:1">
      <c r="A181" s="33"/>
    </row>
    <row r="182" spans="1:1">
      <c r="A182" s="33"/>
    </row>
    <row r="183" spans="1:1">
      <c r="A183" s="33"/>
    </row>
    <row r="184" spans="1:1">
      <c r="A184" s="33"/>
    </row>
    <row r="185" spans="1:1">
      <c r="A185" s="33"/>
    </row>
    <row r="186" spans="1:1">
      <c r="A186" s="33"/>
    </row>
    <row r="187" spans="1:1">
      <c r="A187" s="33"/>
    </row>
    <row r="188" spans="1:1">
      <c r="A188" s="33"/>
    </row>
    <row r="189" spans="1:1">
      <c r="A189" s="33"/>
    </row>
    <row r="190" spans="1:1">
      <c r="A190" s="33"/>
    </row>
    <row r="191" spans="1:1">
      <c r="A191" s="33"/>
    </row>
    <row r="192" spans="1:1">
      <c r="A192" s="33"/>
    </row>
    <row r="193" spans="1:1">
      <c r="A193" s="33"/>
    </row>
    <row r="194" spans="1:1">
      <c r="A194" s="33"/>
    </row>
    <row r="195" spans="1:1">
      <c r="A195" s="33"/>
    </row>
    <row r="196" spans="1:1">
      <c r="A196" s="33"/>
    </row>
    <row r="197" spans="1:1">
      <c r="A197" s="33"/>
    </row>
    <row r="198" spans="1:1">
      <c r="A198" s="33"/>
    </row>
    <row r="199" spans="1:1">
      <c r="A199" s="33"/>
    </row>
    <row r="200" spans="1:1">
      <c r="A200" s="33"/>
    </row>
    <row r="201" spans="1:1">
      <c r="A201" s="33"/>
    </row>
    <row r="202" spans="1:1">
      <c r="A202" s="33"/>
    </row>
    <row r="203" spans="1:1">
      <c r="A203" s="33"/>
    </row>
    <row r="204" spans="1:1">
      <c r="A204" s="33"/>
    </row>
    <row r="205" spans="1:1">
      <c r="A205" s="33"/>
    </row>
    <row r="206" spans="1:1">
      <c r="A206" s="33"/>
    </row>
    <row r="207" spans="1:1">
      <c r="A207" s="33"/>
    </row>
    <row r="208" spans="1:1">
      <c r="A208" s="33"/>
    </row>
    <row r="209" spans="1:1">
      <c r="A209" s="33"/>
    </row>
    <row r="210" spans="1:1">
      <c r="A210" s="33"/>
    </row>
    <row r="211" spans="1:1">
      <c r="A211" s="33"/>
    </row>
    <row r="212" spans="1:1">
      <c r="A212" s="33"/>
    </row>
    <row r="213" spans="1:1">
      <c r="A213" s="33"/>
    </row>
    <row r="214" spans="1:1">
      <c r="A214" s="33"/>
    </row>
    <row r="215" spans="1:1">
      <c r="A215" s="33"/>
    </row>
    <row r="216" spans="1:1">
      <c r="A216" s="33"/>
    </row>
    <row r="217" spans="1:1">
      <c r="A217" s="33"/>
    </row>
    <row r="218" spans="1:1">
      <c r="A218" s="33"/>
    </row>
    <row r="219" spans="1:1">
      <c r="A219" s="33"/>
    </row>
    <row r="220" spans="1:1">
      <c r="A220" s="33"/>
    </row>
    <row r="221" spans="1:1">
      <c r="A221" s="33"/>
    </row>
    <row r="222" spans="1:1">
      <c r="A222" s="33"/>
    </row>
    <row r="223" spans="1:1">
      <c r="A223" s="33"/>
    </row>
    <row r="224" spans="1:1">
      <c r="A224" s="33"/>
    </row>
    <row r="225" spans="1:1">
      <c r="A225" s="33"/>
    </row>
    <row r="226" spans="1:1">
      <c r="A226" s="33"/>
    </row>
    <row r="227" spans="1:1">
      <c r="A227" s="33"/>
    </row>
    <row r="228" spans="1:1">
      <c r="A228" s="33"/>
    </row>
    <row r="229" spans="1:1">
      <c r="A229" s="33"/>
    </row>
    <row r="230" spans="1:1">
      <c r="A230" s="33"/>
    </row>
    <row r="231" spans="1:1">
      <c r="A231" s="33"/>
    </row>
    <row r="232" spans="1:1">
      <c r="A232" s="33"/>
    </row>
    <row r="233" spans="1:1">
      <c r="A233" s="33"/>
    </row>
    <row r="234" spans="1:1">
      <c r="A234" s="33"/>
    </row>
    <row r="235" spans="1:1">
      <c r="A235" s="33"/>
    </row>
    <row r="236" spans="1:1">
      <c r="A236" s="33"/>
    </row>
    <row r="237" spans="1:1">
      <c r="A237" s="33"/>
    </row>
    <row r="238" spans="1:1">
      <c r="A238" s="33"/>
    </row>
    <row r="239" spans="1:1">
      <c r="A239" s="33"/>
    </row>
    <row r="240" spans="1:1">
      <c r="A240" s="33"/>
    </row>
    <row r="241" spans="1:1">
      <c r="A241" s="33"/>
    </row>
    <row r="242" spans="1:1">
      <c r="A242" s="33"/>
    </row>
    <row r="243" spans="1:1">
      <c r="A243" s="33"/>
    </row>
    <row r="244" spans="1:1">
      <c r="A244" s="33"/>
    </row>
    <row r="245" spans="1:1">
      <c r="A245" s="33"/>
    </row>
    <row r="246" spans="1:1">
      <c r="A246" s="33"/>
    </row>
    <row r="247" spans="1:1">
      <c r="A247" s="33"/>
    </row>
    <row r="248" spans="1:1">
      <c r="A248" s="33"/>
    </row>
    <row r="249" spans="1:1">
      <c r="A249" s="33"/>
    </row>
    <row r="250" spans="1:1">
      <c r="A250" s="33"/>
    </row>
    <row r="251" spans="1:1">
      <c r="A251" s="33"/>
    </row>
    <row r="252" spans="1:1">
      <c r="A252" s="33"/>
    </row>
    <row r="253" spans="1:1">
      <c r="A253" s="33"/>
    </row>
    <row r="254" spans="1:1">
      <c r="A254" s="33"/>
    </row>
    <row r="255" spans="1:1">
      <c r="A255" s="33"/>
    </row>
    <row r="256" spans="1:1">
      <c r="A256" s="33"/>
    </row>
    <row r="257" spans="1:1">
      <c r="A257" s="33"/>
    </row>
    <row r="258" spans="1:1">
      <c r="A258" s="33"/>
    </row>
    <row r="259" spans="1:1">
      <c r="A259" s="33"/>
    </row>
    <row r="260" spans="1:1">
      <c r="A260" s="33"/>
    </row>
    <row r="261" spans="1:1">
      <c r="A261" s="33"/>
    </row>
    <row r="262" spans="1:1">
      <c r="A262" s="33"/>
    </row>
    <row r="263" spans="1:1">
      <c r="A263" s="33"/>
    </row>
    <row r="264" spans="1:1">
      <c r="A264" s="33"/>
    </row>
    <row r="265" spans="1:1">
      <c r="A265" s="33"/>
    </row>
    <row r="266" spans="1:1">
      <c r="A266" s="33"/>
    </row>
    <row r="267" spans="1:1">
      <c r="A267" s="33"/>
    </row>
    <row r="268" spans="1:1">
      <c r="A268" s="33"/>
    </row>
    <row r="269" spans="1:1">
      <c r="A269" s="28"/>
    </row>
    <row r="270" spans="1:1">
      <c r="A270" s="28"/>
    </row>
    <row r="271" spans="1:1">
      <c r="A271" s="28"/>
    </row>
    <row r="272" spans="1:1">
      <c r="A272" s="28"/>
    </row>
    <row r="273" spans="1:1">
      <c r="A273" s="28"/>
    </row>
    <row r="274" spans="1:1">
      <c r="A274" s="28"/>
    </row>
    <row r="275" spans="1:1">
      <c r="A275" s="28"/>
    </row>
    <row r="276" spans="1:1">
      <c r="A276" s="28"/>
    </row>
    <row r="277" spans="1:1">
      <c r="A277" s="28"/>
    </row>
    <row r="278" spans="1:1">
      <c r="A278" s="28"/>
    </row>
    <row r="279" spans="1:1">
      <c r="A279" s="28"/>
    </row>
    <row r="280" spans="1:1">
      <c r="A280" s="28"/>
    </row>
    <row r="281" spans="1:1">
      <c r="A281" s="28"/>
    </row>
    <row r="282" spans="1:1">
      <c r="A282" s="28"/>
    </row>
    <row r="283" spans="1:1">
      <c r="A283" s="28"/>
    </row>
    <row r="284" spans="1:1">
      <c r="A284" s="28"/>
    </row>
    <row r="285" spans="1:1">
      <c r="A285" s="28"/>
    </row>
    <row r="286" spans="1:1">
      <c r="A286" s="28"/>
    </row>
    <row r="287" spans="1:1">
      <c r="A287" s="28"/>
    </row>
    <row r="288" spans="1:1">
      <c r="A288" s="28"/>
    </row>
    <row r="289" spans="1:1">
      <c r="A289" s="28"/>
    </row>
    <row r="290" spans="1:1">
      <c r="A290" s="28"/>
    </row>
    <row r="291" spans="1:1">
      <c r="A291" s="28"/>
    </row>
    <row r="292" spans="1:1">
      <c r="A292" s="28"/>
    </row>
    <row r="293" spans="1:1">
      <c r="A293" s="28"/>
    </row>
    <row r="294" spans="1:1">
      <c r="A294" s="28"/>
    </row>
    <row r="295" spans="1:1">
      <c r="A295" s="28"/>
    </row>
    <row r="296" spans="1:1">
      <c r="A296" s="28"/>
    </row>
    <row r="297" spans="1:1">
      <c r="A297" s="28"/>
    </row>
    <row r="298" spans="1:1">
      <c r="A298" s="28"/>
    </row>
    <row r="299" spans="1:1">
      <c r="A299" s="28"/>
    </row>
    <row r="300" spans="1:1">
      <c r="A300" s="28"/>
    </row>
    <row r="301" spans="1:1">
      <c r="A301" s="28"/>
    </row>
    <row r="302" spans="1:1">
      <c r="A302" s="28"/>
    </row>
    <row r="303" spans="1:1">
      <c r="A303" s="28"/>
    </row>
    <row r="304" spans="1:1">
      <c r="A304" s="28"/>
    </row>
    <row r="305" spans="1:1">
      <c r="A305" s="28"/>
    </row>
    <row r="306" spans="1:1">
      <c r="A306" s="28"/>
    </row>
    <row r="307" spans="1:1">
      <c r="A307" s="28"/>
    </row>
    <row r="308" spans="1:1">
      <c r="A308" s="28"/>
    </row>
    <row r="309" spans="1:1">
      <c r="A309" s="28"/>
    </row>
    <row r="310" spans="1:1">
      <c r="A310" s="28"/>
    </row>
    <row r="311" spans="1:1">
      <c r="A311" s="28"/>
    </row>
    <row r="312" spans="1:1">
      <c r="A312" s="28"/>
    </row>
    <row r="313" spans="1:1">
      <c r="A313" s="28"/>
    </row>
    <row r="314" spans="1:1">
      <c r="A314" s="28"/>
    </row>
    <row r="315" spans="1:1">
      <c r="A315" s="28"/>
    </row>
    <row r="316" spans="1:1">
      <c r="A316" s="28"/>
    </row>
    <row r="317" spans="1:1">
      <c r="A317" s="28"/>
    </row>
    <row r="318" spans="1:1">
      <c r="A318" s="28"/>
    </row>
    <row r="319" spans="1:1">
      <c r="A319" s="28"/>
    </row>
    <row r="320" spans="1:1">
      <c r="A320" s="28"/>
    </row>
    <row r="321" spans="1:1">
      <c r="A321" s="28"/>
    </row>
    <row r="322" spans="1:1">
      <c r="A322" s="28"/>
    </row>
    <row r="323" spans="1:1">
      <c r="A323" s="28"/>
    </row>
    <row r="324" spans="1:1">
      <c r="A324" s="28"/>
    </row>
    <row r="325" spans="1:1">
      <c r="A325" s="28"/>
    </row>
    <row r="326" spans="1:1">
      <c r="A326" s="28"/>
    </row>
    <row r="327" spans="1:1">
      <c r="A327" s="28"/>
    </row>
    <row r="328" spans="1:1">
      <c r="A328" s="28"/>
    </row>
    <row r="329" spans="1:1">
      <c r="A329" s="28"/>
    </row>
    <row r="330" spans="1:1">
      <c r="A330" s="28"/>
    </row>
    <row r="331" spans="1:1">
      <c r="A331" s="28"/>
    </row>
    <row r="332" spans="1:1">
      <c r="A332" s="28"/>
    </row>
    <row r="333" spans="1:1">
      <c r="A333" s="28"/>
    </row>
    <row r="334" spans="1:1">
      <c r="A334" s="28"/>
    </row>
    <row r="335" spans="1:1">
      <c r="A335" s="28"/>
    </row>
    <row r="336" spans="1:1">
      <c r="A336" s="28"/>
    </row>
    <row r="337" spans="1:1">
      <c r="A337" s="28"/>
    </row>
    <row r="338" spans="1:1">
      <c r="A338" s="28"/>
    </row>
    <row r="339" spans="1:1">
      <c r="A339" s="28"/>
    </row>
    <row r="340" spans="1:1">
      <c r="A340" s="28"/>
    </row>
    <row r="341" spans="1:1">
      <c r="A341" s="28"/>
    </row>
    <row r="342" spans="1:1">
      <c r="A342" s="28"/>
    </row>
    <row r="343" spans="1:1">
      <c r="A343" s="28"/>
    </row>
    <row r="344" spans="1:1">
      <c r="A344" s="28"/>
    </row>
    <row r="345" spans="1:1">
      <c r="A345" s="28"/>
    </row>
    <row r="346" spans="1:1">
      <c r="A346" s="28"/>
    </row>
    <row r="347" spans="1:1">
      <c r="A347" s="28"/>
    </row>
    <row r="348" spans="1:1">
      <c r="A348" s="28"/>
    </row>
    <row r="349" spans="1:1">
      <c r="A349" s="28"/>
    </row>
    <row r="350" spans="1:1">
      <c r="A350" s="28"/>
    </row>
    <row r="351" spans="1:1">
      <c r="A351" s="28"/>
    </row>
    <row r="352" spans="1:1">
      <c r="A352" s="28"/>
    </row>
    <row r="353" spans="1:1">
      <c r="A353" s="28"/>
    </row>
    <row r="354" spans="1:1">
      <c r="A354" s="28"/>
    </row>
    <row r="355" spans="1:1">
      <c r="A355" s="28"/>
    </row>
    <row r="356" spans="1:1">
      <c r="A356" s="28"/>
    </row>
    <row r="357" spans="1:1">
      <c r="A357" s="28"/>
    </row>
    <row r="358" spans="1:1">
      <c r="A358" s="28"/>
    </row>
    <row r="359" spans="1:1">
      <c r="A359" s="28"/>
    </row>
    <row r="360" spans="1:1">
      <c r="A360" s="28"/>
    </row>
    <row r="361" spans="1:1">
      <c r="A361" s="28"/>
    </row>
    <row r="362" spans="1:1">
      <c r="A362" s="28"/>
    </row>
    <row r="363" spans="1:1">
      <c r="A363" s="28"/>
    </row>
    <row r="364" spans="1:1">
      <c r="A364" s="28"/>
    </row>
    <row r="365" spans="1:1">
      <c r="A365" s="28"/>
    </row>
    <row r="366" spans="1:1">
      <c r="A366" s="28"/>
    </row>
    <row r="367" spans="1:1">
      <c r="A367" s="28"/>
    </row>
    <row r="368" spans="1:1">
      <c r="A368" s="28"/>
    </row>
    <row r="369" spans="1:1">
      <c r="A369" s="28"/>
    </row>
    <row r="370" spans="1:1">
      <c r="A370" s="28"/>
    </row>
    <row r="371" spans="1:1">
      <c r="A371" s="28"/>
    </row>
    <row r="372" spans="1:1">
      <c r="A372" s="28"/>
    </row>
    <row r="373" spans="1:1">
      <c r="A373" s="28"/>
    </row>
    <row r="374" spans="1:1">
      <c r="A374" s="28"/>
    </row>
    <row r="375" spans="1:1">
      <c r="A375" s="28"/>
    </row>
    <row r="376" spans="1:1">
      <c r="A376" s="28"/>
    </row>
    <row r="377" spans="1:1">
      <c r="A377" s="28"/>
    </row>
    <row r="378" spans="1:1">
      <c r="A378" s="28"/>
    </row>
    <row r="379" spans="1:1">
      <c r="A379" s="28"/>
    </row>
    <row r="380" spans="1:1">
      <c r="A380" s="28"/>
    </row>
    <row r="381" spans="1:1">
      <c r="A381" s="28"/>
    </row>
    <row r="382" spans="1:1">
      <c r="A382" s="28"/>
    </row>
    <row r="383" spans="1:1">
      <c r="A383" s="28"/>
    </row>
    <row r="384" spans="1:1">
      <c r="A384" s="28"/>
    </row>
    <row r="385" spans="1:1">
      <c r="A385" s="28"/>
    </row>
    <row r="386" spans="1:1">
      <c r="A386" s="28"/>
    </row>
    <row r="387" spans="1:1">
      <c r="A387" s="28"/>
    </row>
    <row r="388" spans="1:1">
      <c r="A388" s="28"/>
    </row>
    <row r="389" spans="1:1">
      <c r="A389" s="28"/>
    </row>
    <row r="390" spans="1:1">
      <c r="A390" s="28"/>
    </row>
    <row r="391" spans="1:1">
      <c r="A391" s="28"/>
    </row>
    <row r="392" spans="1:1">
      <c r="A392" s="28"/>
    </row>
    <row r="393" spans="1:1">
      <c r="A393" s="28"/>
    </row>
    <row r="394" spans="1:1">
      <c r="A394" s="28"/>
    </row>
    <row r="395" spans="1:1">
      <c r="A395" s="28"/>
    </row>
    <row r="396" spans="1:1">
      <c r="A396" s="28"/>
    </row>
    <row r="397" spans="1:1">
      <c r="A397" s="28"/>
    </row>
    <row r="398" spans="1:1">
      <c r="A398" s="28"/>
    </row>
    <row r="399" spans="1:1">
      <c r="A399" s="28"/>
    </row>
    <row r="400" spans="1:1">
      <c r="A400" s="28"/>
    </row>
    <row r="401" spans="1:1">
      <c r="A401" s="28"/>
    </row>
    <row r="402" spans="1:1">
      <c r="A402" s="28"/>
    </row>
    <row r="403" spans="1:1">
      <c r="A403" s="28"/>
    </row>
    <row r="404" spans="1:1">
      <c r="A404" s="28"/>
    </row>
    <row r="405" spans="1:1">
      <c r="A405" s="28"/>
    </row>
    <row r="406" spans="1:1">
      <c r="A406" s="28"/>
    </row>
    <row r="407" spans="1:1">
      <c r="A407" s="28"/>
    </row>
    <row r="408" spans="1:1">
      <c r="A408" s="28"/>
    </row>
    <row r="409" spans="1:1">
      <c r="A409" s="28"/>
    </row>
    <row r="410" spans="1:1">
      <c r="A410" s="28"/>
    </row>
    <row r="411" spans="1:1">
      <c r="A411" s="28"/>
    </row>
    <row r="412" spans="1:1">
      <c r="A412" s="28"/>
    </row>
    <row r="413" spans="1:1">
      <c r="A413" s="28"/>
    </row>
    <row r="414" spans="1:1">
      <c r="A414" s="28"/>
    </row>
    <row r="415" spans="1:1">
      <c r="A415" s="28"/>
    </row>
    <row r="416" spans="1:1">
      <c r="A416" s="28"/>
    </row>
    <row r="417" spans="1:1">
      <c r="A417" s="28"/>
    </row>
    <row r="418" spans="1:1">
      <c r="A418" s="28"/>
    </row>
    <row r="419" spans="1:1">
      <c r="A419" s="28"/>
    </row>
    <row r="420" spans="1:1">
      <c r="A420" s="28"/>
    </row>
    <row r="421" spans="1:1">
      <c r="A421" s="28"/>
    </row>
    <row r="422" spans="1:1">
      <c r="A422" s="28"/>
    </row>
    <row r="423" spans="1:1">
      <c r="A423" s="28"/>
    </row>
    <row r="424" spans="1:1">
      <c r="A424" s="28"/>
    </row>
    <row r="425" spans="1:1">
      <c r="A425" s="28"/>
    </row>
    <row r="426" spans="1:1">
      <c r="A426" s="28"/>
    </row>
    <row r="427" spans="1:1">
      <c r="A427" s="28"/>
    </row>
    <row r="428" spans="1:1">
      <c r="A428" s="28"/>
    </row>
    <row r="429" spans="1:1">
      <c r="A429" s="28"/>
    </row>
    <row r="430" spans="1:1">
      <c r="A430" s="28"/>
    </row>
    <row r="431" spans="1:1">
      <c r="A431" s="28"/>
    </row>
    <row r="432" spans="1:1">
      <c r="A432" s="28"/>
    </row>
    <row r="433" spans="1:1">
      <c r="A433" s="28"/>
    </row>
    <row r="434" spans="1:1">
      <c r="A434" s="28"/>
    </row>
  </sheetData>
  <mergeCells count="34">
    <mergeCell ref="A33:H33"/>
    <mergeCell ref="A46:H46"/>
    <mergeCell ref="C30:D30"/>
    <mergeCell ref="A55:H55"/>
    <mergeCell ref="A73:H73"/>
    <mergeCell ref="A39:H39"/>
    <mergeCell ref="G110:I110"/>
    <mergeCell ref="A84:H84"/>
    <mergeCell ref="A48:H48"/>
    <mergeCell ref="C109:F109"/>
    <mergeCell ref="C110:F110"/>
    <mergeCell ref="B13:D13"/>
    <mergeCell ref="B14:D14"/>
    <mergeCell ref="B15:D15"/>
    <mergeCell ref="B18:D18"/>
    <mergeCell ref="B19:D19"/>
    <mergeCell ref="B16:H16"/>
    <mergeCell ref="E9:F9"/>
    <mergeCell ref="G9:H9"/>
    <mergeCell ref="B10:D10"/>
    <mergeCell ref="B11:D11"/>
    <mergeCell ref="B12:D12"/>
    <mergeCell ref="A25:H25"/>
    <mergeCell ref="A30:A31"/>
    <mergeCell ref="A26:H26"/>
    <mergeCell ref="B17:D17"/>
    <mergeCell ref="A23:H23"/>
    <mergeCell ref="A24:H24"/>
    <mergeCell ref="F19:G19"/>
    <mergeCell ref="F20:G20"/>
    <mergeCell ref="B20:D20"/>
    <mergeCell ref="E30:H30"/>
    <mergeCell ref="A28:H28"/>
    <mergeCell ref="B30:B31"/>
  </mergeCells>
  <phoneticPr fontId="3" type="noConversion"/>
  <pageMargins left="1.1811023622047245" right="0.39370078740157483" top="0.78740157480314965" bottom="0.78740157480314965" header="0.31496062992125984" footer="0.19685039370078741"/>
  <pageSetup paperSize="9" scale="45" orientation="landscape" r:id="rId1"/>
  <headerFooter alignWithMargins="0">
    <oddHeader>&amp;R&amp;"Times New Roman,звичайний"&amp;14Продовження додатка 3</oddHeader>
  </headerFooter>
  <rowBreaks count="2" manualBreakCount="2">
    <brk id="45" max="8" man="1"/>
    <brk id="83" max="8" man="1"/>
  </rowBreaks>
  <ignoredErrors>
    <ignoredError sqref="H85 H75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348"/>
  <sheetViews>
    <sheetView view="pageBreakPreview" zoomScale="70" zoomScaleNormal="60" zoomScaleSheetLayoutView="70" workbookViewId="0">
      <selection activeCell="A15" sqref="A15:B15"/>
    </sheetView>
  </sheetViews>
  <sheetFormatPr defaultRowHeight="18.75" outlineLevelRow="1"/>
  <cols>
    <col min="1" max="1" width="84.7109375" style="213" customWidth="1"/>
    <col min="2" max="2" width="14" style="192" customWidth="1"/>
    <col min="3" max="9" width="16.7109375" style="192" customWidth="1"/>
    <col min="10" max="14" width="16.7109375" style="213" customWidth="1"/>
    <col min="15" max="16384" width="9.140625" style="213"/>
  </cols>
  <sheetData>
    <row r="1" spans="1:14" outlineLevel="1">
      <c r="A1" s="240" t="s">
        <v>334</v>
      </c>
      <c r="B1" s="240"/>
      <c r="C1" s="240"/>
      <c r="D1" s="240"/>
      <c r="E1" s="240"/>
      <c r="F1" s="240"/>
      <c r="G1" s="240"/>
      <c r="H1" s="240"/>
      <c r="I1" s="240"/>
    </row>
    <row r="2" spans="1:14" ht="12.75" customHeight="1" outlineLevel="1"/>
    <row r="3" spans="1:14" outlineLevel="1">
      <c r="A3" s="299" t="s">
        <v>335</v>
      </c>
      <c r="B3" s="299"/>
      <c r="C3" s="299"/>
      <c r="D3" s="299"/>
      <c r="E3" s="299"/>
      <c r="F3" s="299"/>
      <c r="G3" s="299"/>
      <c r="H3" s="299"/>
      <c r="I3" s="299"/>
    </row>
    <row r="4" spans="1:14" ht="5.25" customHeight="1" outlineLevel="1">
      <c r="A4" s="198"/>
      <c r="B4" s="198"/>
      <c r="C4" s="198"/>
      <c r="D4" s="198"/>
      <c r="E4" s="198"/>
      <c r="F4" s="198"/>
      <c r="G4" s="198"/>
      <c r="H4" s="198"/>
      <c r="I4" s="198"/>
    </row>
    <row r="5" spans="1:14" ht="30.75" customHeight="1" outlineLevel="1">
      <c r="A5" s="200" t="s">
        <v>89</v>
      </c>
      <c r="B5" s="295" t="s">
        <v>150</v>
      </c>
      <c r="C5" s="295"/>
      <c r="D5" s="295"/>
      <c r="E5" s="295"/>
      <c r="F5" s="295"/>
      <c r="G5" s="295"/>
      <c r="H5" s="306" t="s">
        <v>60</v>
      </c>
      <c r="I5" s="306"/>
      <c r="J5" s="306"/>
      <c r="K5" s="306"/>
      <c r="L5" s="306"/>
      <c r="M5" s="306"/>
      <c r="N5" s="306"/>
    </row>
    <row r="6" spans="1:14" outlineLevel="1">
      <c r="A6" s="200">
        <v>1</v>
      </c>
      <c r="B6" s="295">
        <v>2</v>
      </c>
      <c r="C6" s="295"/>
      <c r="D6" s="295"/>
      <c r="E6" s="295"/>
      <c r="F6" s="295"/>
      <c r="G6" s="295"/>
      <c r="H6" s="295">
        <v>3</v>
      </c>
      <c r="I6" s="295"/>
      <c r="J6" s="295"/>
      <c r="K6" s="295"/>
      <c r="L6" s="295"/>
      <c r="M6" s="295"/>
      <c r="N6" s="295"/>
    </row>
    <row r="7" spans="1:14" ht="38.25" customHeight="1" outlineLevel="1">
      <c r="A7" s="200"/>
      <c r="B7" s="291"/>
      <c r="C7" s="296"/>
      <c r="D7" s="296"/>
      <c r="E7" s="296"/>
      <c r="F7" s="296"/>
      <c r="G7" s="297"/>
      <c r="H7" s="298"/>
      <c r="I7" s="296"/>
      <c r="J7" s="296"/>
      <c r="K7" s="296"/>
      <c r="L7" s="296"/>
      <c r="M7" s="296"/>
      <c r="N7" s="297"/>
    </row>
    <row r="8" spans="1:14" outlineLevel="1">
      <c r="A8" s="201"/>
      <c r="B8" s="303"/>
      <c r="C8" s="303"/>
      <c r="D8" s="303"/>
      <c r="E8" s="303"/>
      <c r="F8" s="303"/>
      <c r="G8" s="303"/>
      <c r="H8" s="294"/>
      <c r="I8" s="294"/>
      <c r="J8" s="294"/>
      <c r="K8" s="294"/>
      <c r="L8" s="294"/>
      <c r="M8" s="294"/>
      <c r="N8" s="294"/>
    </row>
    <row r="9" spans="1:14" ht="17.25" customHeight="1" outlineLevel="1"/>
    <row r="10" spans="1:14" outlineLevel="1">
      <c r="A10" s="299" t="s">
        <v>336</v>
      </c>
      <c r="B10" s="299"/>
      <c r="C10" s="299"/>
      <c r="D10" s="299"/>
      <c r="E10" s="299"/>
      <c r="F10" s="299"/>
      <c r="G10" s="299"/>
      <c r="H10" s="299"/>
      <c r="I10" s="299"/>
    </row>
    <row r="11" spans="1:14" ht="11.25" customHeight="1" outlineLevel="1">
      <c r="A11" s="198"/>
      <c r="B11" s="198"/>
      <c r="C11" s="198"/>
      <c r="D11" s="198"/>
      <c r="E11" s="198"/>
      <c r="F11" s="198"/>
      <c r="G11" s="198"/>
      <c r="H11" s="198"/>
      <c r="I11" s="198"/>
    </row>
    <row r="12" spans="1:14" ht="39.75" customHeight="1" outlineLevel="1">
      <c r="A12" s="305" t="s">
        <v>173</v>
      </c>
      <c r="B12" s="305"/>
      <c r="C12" s="293" t="s">
        <v>122</v>
      </c>
      <c r="D12" s="255"/>
      <c r="E12" s="255"/>
      <c r="F12" s="255" t="s">
        <v>118</v>
      </c>
      <c r="G12" s="255"/>
      <c r="H12" s="255"/>
      <c r="I12" s="255" t="s">
        <v>340</v>
      </c>
      <c r="J12" s="255"/>
      <c r="K12" s="255"/>
      <c r="L12" s="291" t="s">
        <v>341</v>
      </c>
      <c r="M12" s="292"/>
      <c r="N12" s="293"/>
    </row>
    <row r="13" spans="1:14" ht="163.5" customHeight="1" outlineLevel="1">
      <c r="A13" s="305"/>
      <c r="B13" s="305"/>
      <c r="C13" s="196" t="s">
        <v>245</v>
      </c>
      <c r="D13" s="196" t="s">
        <v>149</v>
      </c>
      <c r="E13" s="196" t="s">
        <v>246</v>
      </c>
      <c r="F13" s="196" t="s">
        <v>245</v>
      </c>
      <c r="G13" s="196" t="s">
        <v>149</v>
      </c>
      <c r="H13" s="196" t="s">
        <v>246</v>
      </c>
      <c r="I13" s="196" t="s">
        <v>245</v>
      </c>
      <c r="J13" s="196" t="s">
        <v>149</v>
      </c>
      <c r="K13" s="196" t="s">
        <v>246</v>
      </c>
      <c r="L13" s="217" t="s">
        <v>123</v>
      </c>
      <c r="M13" s="217" t="s">
        <v>124</v>
      </c>
      <c r="N13" s="217" t="s">
        <v>152</v>
      </c>
    </row>
    <row r="14" spans="1:14" outlineLevel="1">
      <c r="A14" s="305">
        <v>1</v>
      </c>
      <c r="B14" s="305"/>
      <c r="C14" s="196">
        <v>2</v>
      </c>
      <c r="D14" s="196">
        <v>3</v>
      </c>
      <c r="E14" s="196">
        <v>4</v>
      </c>
      <c r="F14" s="196">
        <v>5</v>
      </c>
      <c r="G14" s="200">
        <v>6</v>
      </c>
      <c r="H14" s="200">
        <v>7</v>
      </c>
      <c r="I14" s="200">
        <v>8</v>
      </c>
      <c r="J14" s="200">
        <v>9</v>
      </c>
      <c r="K14" s="200">
        <v>10</v>
      </c>
      <c r="L14" s="200">
        <v>11</v>
      </c>
      <c r="M14" s="200">
        <v>12</v>
      </c>
      <c r="N14" s="200">
        <v>13</v>
      </c>
    </row>
    <row r="15" spans="1:14" outlineLevel="1">
      <c r="A15" s="248" t="s">
        <v>399</v>
      </c>
      <c r="B15" s="249"/>
      <c r="C15" s="48">
        <f>E26</f>
        <v>2702</v>
      </c>
      <c r="D15" s="48"/>
      <c r="E15" s="49"/>
      <c r="F15" s="48">
        <f>F26</f>
        <v>2584</v>
      </c>
      <c r="G15" s="48"/>
      <c r="H15" s="49"/>
      <c r="I15" s="52">
        <f t="shared" ref="I15:K17" si="0">F15-C15</f>
        <v>-118</v>
      </c>
      <c r="J15" s="52">
        <f t="shared" si="0"/>
        <v>0</v>
      </c>
      <c r="K15" s="52">
        <f t="shared" si="0"/>
        <v>0</v>
      </c>
      <c r="L15" s="52">
        <f t="shared" ref="L15:N17" si="1">(F15/C15)*100</f>
        <v>95.632864544781654</v>
      </c>
      <c r="M15" s="52" t="e">
        <f t="shared" si="1"/>
        <v>#DIV/0!</v>
      </c>
      <c r="N15" s="52" t="e">
        <f t="shared" si="1"/>
        <v>#DIV/0!</v>
      </c>
    </row>
    <row r="16" spans="1:14" outlineLevel="1">
      <c r="A16" s="295"/>
      <c r="B16" s="295"/>
      <c r="C16" s="48"/>
      <c r="D16" s="48"/>
      <c r="E16" s="49"/>
      <c r="F16" s="48"/>
      <c r="G16" s="48"/>
      <c r="H16" s="49"/>
      <c r="I16" s="52">
        <f t="shared" si="0"/>
        <v>0</v>
      </c>
      <c r="J16" s="52">
        <f t="shared" si="0"/>
        <v>0</v>
      </c>
      <c r="K16" s="52">
        <f t="shared" si="0"/>
        <v>0</v>
      </c>
      <c r="L16" s="52" t="e">
        <f t="shared" si="1"/>
        <v>#DIV/0!</v>
      </c>
      <c r="M16" s="52" t="e">
        <f t="shared" si="1"/>
        <v>#DIV/0!</v>
      </c>
      <c r="N16" s="52" t="e">
        <f t="shared" si="1"/>
        <v>#DIV/0!</v>
      </c>
    </row>
    <row r="17" spans="1:14" outlineLevel="1">
      <c r="A17" s="295"/>
      <c r="B17" s="295"/>
      <c r="C17" s="48"/>
      <c r="D17" s="48"/>
      <c r="E17" s="49"/>
      <c r="F17" s="48"/>
      <c r="G17" s="48"/>
      <c r="H17" s="49"/>
      <c r="I17" s="52">
        <f t="shared" si="0"/>
        <v>0</v>
      </c>
      <c r="J17" s="52">
        <f t="shared" si="0"/>
        <v>0</v>
      </c>
      <c r="K17" s="52">
        <f t="shared" si="0"/>
        <v>0</v>
      </c>
      <c r="L17" s="52" t="e">
        <f t="shared" si="1"/>
        <v>#DIV/0!</v>
      </c>
      <c r="M17" s="52" t="e">
        <f t="shared" si="1"/>
        <v>#DIV/0!</v>
      </c>
      <c r="N17" s="52" t="e">
        <f t="shared" si="1"/>
        <v>#DIV/0!</v>
      </c>
    </row>
    <row r="18" spans="1:14" outlineLevel="1">
      <c r="A18" s="295"/>
      <c r="B18" s="295"/>
      <c r="C18" s="222">
        <f>SUM(C15:C17)</f>
        <v>2702</v>
      </c>
      <c r="D18" s="48"/>
      <c r="E18" s="49"/>
      <c r="F18" s="222">
        <f>SUM(F15:F17)</f>
        <v>2584</v>
      </c>
      <c r="G18" s="48"/>
      <c r="H18" s="49"/>
      <c r="I18" s="52">
        <f>F18-C18</f>
        <v>-118</v>
      </c>
      <c r="J18" s="48"/>
      <c r="K18" s="49"/>
      <c r="L18" s="52">
        <f>(F18/C18)*100</f>
        <v>95.632864544781654</v>
      </c>
      <c r="M18" s="48"/>
      <c r="N18" s="49"/>
    </row>
    <row r="19" spans="1:14" ht="11.25" customHeight="1">
      <c r="A19" s="198"/>
      <c r="B19" s="198"/>
      <c r="C19" s="198"/>
      <c r="D19" s="198"/>
      <c r="E19" s="198"/>
      <c r="F19" s="198"/>
      <c r="G19" s="198"/>
      <c r="H19" s="198"/>
      <c r="I19" s="198"/>
    </row>
    <row r="20" spans="1:14" s="3" customFormat="1" ht="21" customHeight="1">
      <c r="A20" s="304" t="s">
        <v>356</v>
      </c>
      <c r="B20" s="304"/>
      <c r="C20" s="304"/>
      <c r="D20" s="304"/>
      <c r="E20" s="304"/>
      <c r="F20" s="304"/>
      <c r="G20" s="304"/>
      <c r="H20" s="304"/>
      <c r="I20" s="304"/>
    </row>
    <row r="21" spans="1:14" s="3" customFormat="1" ht="9" customHeight="1">
      <c r="A21" s="99"/>
      <c r="B21" s="100"/>
      <c r="C21" s="100"/>
      <c r="D21" s="100"/>
      <c r="E21" s="100"/>
      <c r="F21" s="100"/>
      <c r="G21" s="100"/>
      <c r="H21" s="100"/>
      <c r="I21" s="100"/>
    </row>
    <row r="22" spans="1:14" s="3" customFormat="1" ht="59.25" customHeight="1">
      <c r="A22" s="295" t="s">
        <v>146</v>
      </c>
      <c r="B22" s="255" t="s">
        <v>343</v>
      </c>
      <c r="C22" s="255" t="s">
        <v>212</v>
      </c>
      <c r="D22" s="255"/>
      <c r="E22" s="255" t="s">
        <v>342</v>
      </c>
      <c r="F22" s="295"/>
      <c r="G22" s="295"/>
      <c r="H22" s="295"/>
      <c r="I22" s="295"/>
      <c r="J22" s="295"/>
      <c r="K22" s="295"/>
      <c r="L22" s="295"/>
      <c r="M22" s="295"/>
      <c r="N22" s="295"/>
    </row>
    <row r="23" spans="1:14" s="3" customFormat="1" ht="39.75" customHeight="1">
      <c r="A23" s="295"/>
      <c r="B23" s="255"/>
      <c r="C23" s="196" t="s">
        <v>337</v>
      </c>
      <c r="D23" s="196" t="s">
        <v>338</v>
      </c>
      <c r="E23" s="196" t="s">
        <v>136</v>
      </c>
      <c r="F23" s="196" t="s">
        <v>127</v>
      </c>
      <c r="G23" s="196" t="s">
        <v>141</v>
      </c>
      <c r="H23" s="196" t="s">
        <v>339</v>
      </c>
      <c r="I23" s="255" t="s">
        <v>140</v>
      </c>
      <c r="J23" s="255"/>
      <c r="K23" s="255"/>
      <c r="L23" s="255"/>
      <c r="M23" s="255"/>
      <c r="N23" s="255"/>
    </row>
    <row r="24" spans="1:14" s="3" customFormat="1" ht="24.95" customHeight="1">
      <c r="A24" s="200">
        <v>1</v>
      </c>
      <c r="B24" s="196">
        <v>2</v>
      </c>
      <c r="C24" s="200">
        <v>3</v>
      </c>
      <c r="D24" s="196">
        <v>4</v>
      </c>
      <c r="E24" s="200">
        <v>5</v>
      </c>
      <c r="F24" s="196">
        <v>6</v>
      </c>
      <c r="G24" s="200">
        <v>7</v>
      </c>
      <c r="H24" s="196">
        <v>8</v>
      </c>
      <c r="I24" s="295">
        <v>9</v>
      </c>
      <c r="J24" s="295"/>
      <c r="K24" s="295"/>
      <c r="L24" s="295"/>
      <c r="M24" s="295"/>
      <c r="N24" s="295"/>
    </row>
    <row r="25" spans="1:14" s="3" customFormat="1" ht="24.95" customHeight="1">
      <c r="A25" s="300" t="s">
        <v>139</v>
      </c>
      <c r="B25" s="300"/>
      <c r="C25" s="300"/>
      <c r="D25" s="300"/>
      <c r="E25" s="300"/>
      <c r="F25" s="300"/>
      <c r="G25" s="300"/>
      <c r="H25" s="300"/>
      <c r="I25" s="300"/>
      <c r="J25" s="300"/>
      <c r="K25" s="300"/>
      <c r="L25" s="300"/>
      <c r="M25" s="300"/>
      <c r="N25" s="300"/>
    </row>
    <row r="26" spans="1:14" s="3" customFormat="1" ht="20.100000000000001" customHeight="1">
      <c r="A26" s="199" t="s">
        <v>107</v>
      </c>
      <c r="B26" s="5">
        <v>1000</v>
      </c>
      <c r="C26" s="51">
        <v>1887</v>
      </c>
      <c r="D26" s="51">
        <v>2584</v>
      </c>
      <c r="E26" s="51">
        <v>2702</v>
      </c>
      <c r="F26" s="51">
        <v>2584</v>
      </c>
      <c r="G26" s="51">
        <f>F26-E26</f>
        <v>-118</v>
      </c>
      <c r="H26" s="66">
        <f>(F26/E26)*100</f>
        <v>95.632864544781654</v>
      </c>
      <c r="I26" s="286" t="s">
        <v>421</v>
      </c>
      <c r="J26" s="301"/>
      <c r="K26" s="301"/>
      <c r="L26" s="301"/>
      <c r="M26" s="301"/>
      <c r="N26" s="302"/>
    </row>
    <row r="27" spans="1:14" s="3" customFormat="1" ht="20.100000000000001" customHeight="1">
      <c r="A27" s="199" t="s">
        <v>99</v>
      </c>
      <c r="B27" s="5">
        <v>1010</v>
      </c>
      <c r="C27" s="221">
        <f>SUM(C28:C36)</f>
        <v>-2620</v>
      </c>
      <c r="D27" s="221">
        <f>SUM(D28:D36)</f>
        <v>-3687</v>
      </c>
      <c r="E27" s="221">
        <f>SUM(E28:E36)</f>
        <v>-3069</v>
      </c>
      <c r="F27" s="221">
        <f>SUM(F28:F36)</f>
        <v>-3687</v>
      </c>
      <c r="G27" s="51">
        <f t="shared" ref="G27:G91" si="2">F27-E27</f>
        <v>-618</v>
      </c>
      <c r="H27" s="66">
        <f t="shared" ref="H27:H91" si="3">(F27/E27)*100</f>
        <v>120.13685239491691</v>
      </c>
      <c r="I27" s="285"/>
      <c r="J27" s="285"/>
      <c r="K27" s="285"/>
      <c r="L27" s="285"/>
      <c r="M27" s="285"/>
      <c r="N27" s="285"/>
    </row>
    <row r="28" spans="1:14" s="2" customFormat="1" ht="20.100000000000001" customHeight="1">
      <c r="A28" s="215" t="s">
        <v>239</v>
      </c>
      <c r="B28" s="196">
        <v>1011</v>
      </c>
      <c r="C28" s="47">
        <v>-136</v>
      </c>
      <c r="D28" s="47">
        <v>-580</v>
      </c>
      <c r="E28" s="47">
        <v>-90</v>
      </c>
      <c r="F28" s="47">
        <v>-580</v>
      </c>
      <c r="G28" s="47">
        <f t="shared" si="2"/>
        <v>-490</v>
      </c>
      <c r="H28" s="64">
        <f t="shared" si="3"/>
        <v>644.44444444444446</v>
      </c>
      <c r="I28" s="286" t="s">
        <v>420</v>
      </c>
      <c r="J28" s="287"/>
      <c r="K28" s="287"/>
      <c r="L28" s="287"/>
      <c r="M28" s="287"/>
      <c r="N28" s="288"/>
    </row>
    <row r="29" spans="1:14" s="2" customFormat="1" ht="20.100000000000001" customHeight="1">
      <c r="A29" s="215" t="s">
        <v>240</v>
      </c>
      <c r="B29" s="196">
        <v>1012</v>
      </c>
      <c r="C29" s="47">
        <v>-9</v>
      </c>
      <c r="D29" s="47">
        <v>-6</v>
      </c>
      <c r="E29" s="47">
        <v>-10</v>
      </c>
      <c r="F29" s="47">
        <v>-6</v>
      </c>
      <c r="G29" s="47">
        <f t="shared" si="2"/>
        <v>4</v>
      </c>
      <c r="H29" s="64">
        <f t="shared" si="3"/>
        <v>60</v>
      </c>
      <c r="I29" s="290" t="s">
        <v>422</v>
      </c>
      <c r="J29" s="290"/>
      <c r="K29" s="290"/>
      <c r="L29" s="290"/>
      <c r="M29" s="290"/>
      <c r="N29" s="290"/>
    </row>
    <row r="30" spans="1:14" s="2" customFormat="1" ht="20.100000000000001" customHeight="1">
      <c r="A30" s="215" t="s">
        <v>241</v>
      </c>
      <c r="B30" s="196">
        <v>1013</v>
      </c>
      <c r="C30" s="47">
        <v>-35</v>
      </c>
      <c r="D30" s="47">
        <v>-40</v>
      </c>
      <c r="E30" s="47">
        <v>-64</v>
      </c>
      <c r="F30" s="47">
        <v>-40</v>
      </c>
      <c r="G30" s="47">
        <f t="shared" si="2"/>
        <v>24</v>
      </c>
      <c r="H30" s="64">
        <f t="shared" si="3"/>
        <v>62.5</v>
      </c>
      <c r="I30" s="290" t="s">
        <v>423</v>
      </c>
      <c r="J30" s="290"/>
      <c r="K30" s="290"/>
      <c r="L30" s="290"/>
      <c r="M30" s="290"/>
      <c r="N30" s="290"/>
    </row>
    <row r="31" spans="1:14" s="2" customFormat="1" ht="19.5" customHeight="1">
      <c r="A31" s="215" t="s">
        <v>5</v>
      </c>
      <c r="B31" s="196">
        <v>1014</v>
      </c>
      <c r="C31" s="47">
        <v>-1702</v>
      </c>
      <c r="D31" s="47">
        <v>-1999</v>
      </c>
      <c r="E31" s="47">
        <v>-2070</v>
      </c>
      <c r="F31" s="47">
        <v>-1999</v>
      </c>
      <c r="G31" s="47">
        <f t="shared" si="2"/>
        <v>71</v>
      </c>
      <c r="H31" s="64">
        <f t="shared" si="3"/>
        <v>96.570048309178745</v>
      </c>
      <c r="I31" s="290" t="s">
        <v>424</v>
      </c>
      <c r="J31" s="290"/>
      <c r="K31" s="290"/>
      <c r="L31" s="290"/>
      <c r="M31" s="290"/>
      <c r="N31" s="290"/>
    </row>
    <row r="32" spans="1:14" s="2" customFormat="1" ht="20.100000000000001" customHeight="1">
      <c r="A32" s="215" t="s">
        <v>6</v>
      </c>
      <c r="B32" s="196">
        <v>1015</v>
      </c>
      <c r="C32" s="47">
        <v>-383</v>
      </c>
      <c r="D32" s="47">
        <v>-501</v>
      </c>
      <c r="E32" s="47">
        <v>-455</v>
      </c>
      <c r="F32" s="47">
        <v>-501</v>
      </c>
      <c r="G32" s="47">
        <f t="shared" si="2"/>
        <v>-46</v>
      </c>
      <c r="H32" s="64">
        <f t="shared" si="3"/>
        <v>110.10989010989012</v>
      </c>
      <c r="I32" s="290" t="s">
        <v>425</v>
      </c>
      <c r="J32" s="290"/>
      <c r="K32" s="290"/>
      <c r="L32" s="290"/>
      <c r="M32" s="290"/>
      <c r="N32" s="290"/>
    </row>
    <row r="33" spans="1:14" s="2" customFormat="1" ht="45.75" customHeight="1">
      <c r="A33" s="239" t="s">
        <v>437</v>
      </c>
      <c r="B33" s="196">
        <v>1016</v>
      </c>
      <c r="C33" s="47">
        <v>-92</v>
      </c>
      <c r="D33" s="47">
        <v>-83</v>
      </c>
      <c r="E33" s="47">
        <v>-97</v>
      </c>
      <c r="F33" s="47">
        <v>-83</v>
      </c>
      <c r="G33" s="47">
        <f t="shared" si="2"/>
        <v>14</v>
      </c>
      <c r="H33" s="64">
        <f t="shared" si="3"/>
        <v>85.567010309278345</v>
      </c>
      <c r="I33" s="290" t="s">
        <v>426</v>
      </c>
      <c r="J33" s="290"/>
      <c r="K33" s="290"/>
      <c r="L33" s="290"/>
      <c r="M33" s="290"/>
      <c r="N33" s="290"/>
    </row>
    <row r="34" spans="1:14" s="2" customFormat="1">
      <c r="A34" s="215" t="s">
        <v>351</v>
      </c>
      <c r="B34" s="196">
        <v>1017</v>
      </c>
      <c r="C34" s="47">
        <v>-21</v>
      </c>
      <c r="D34" s="47">
        <v>-101</v>
      </c>
      <c r="E34" s="47">
        <v>-36</v>
      </c>
      <c r="F34" s="47">
        <v>-101</v>
      </c>
      <c r="G34" s="47">
        <f>F34-E34</f>
        <v>-65</v>
      </c>
      <c r="H34" s="64">
        <f>(F34/E34)*100</f>
        <v>280.55555555555554</v>
      </c>
      <c r="I34" s="286" t="s">
        <v>427</v>
      </c>
      <c r="J34" s="287"/>
      <c r="K34" s="287"/>
      <c r="L34" s="287"/>
      <c r="M34" s="287"/>
      <c r="N34" s="288"/>
    </row>
    <row r="35" spans="1:14" s="2" customFormat="1" ht="20.100000000000001" customHeight="1">
      <c r="A35" s="215" t="s">
        <v>319</v>
      </c>
      <c r="B35" s="196">
        <v>1018</v>
      </c>
      <c r="C35" s="47" t="s">
        <v>151</v>
      </c>
      <c r="D35" s="47" t="s">
        <v>151</v>
      </c>
      <c r="E35" s="47" t="s">
        <v>151</v>
      </c>
      <c r="F35" s="47" t="s">
        <v>151</v>
      </c>
      <c r="G35" s="47"/>
      <c r="H35" s="64"/>
      <c r="I35" s="290"/>
      <c r="J35" s="290"/>
      <c r="K35" s="290"/>
      <c r="L35" s="290"/>
      <c r="M35" s="290"/>
      <c r="N35" s="290"/>
    </row>
    <row r="36" spans="1:14" s="2" customFormat="1" ht="38.25" customHeight="1">
      <c r="A36" s="239" t="s">
        <v>438</v>
      </c>
      <c r="B36" s="196">
        <v>1019</v>
      </c>
      <c r="C36" s="47">
        <v>-242</v>
      </c>
      <c r="D36" s="47">
        <v>-377</v>
      </c>
      <c r="E36" s="47">
        <v>-247</v>
      </c>
      <c r="F36" s="47">
        <v>-377</v>
      </c>
      <c r="G36" s="47">
        <f t="shared" si="2"/>
        <v>-130</v>
      </c>
      <c r="H36" s="64">
        <f t="shared" si="3"/>
        <v>152.63157894736844</v>
      </c>
      <c r="I36" s="290" t="s">
        <v>428</v>
      </c>
      <c r="J36" s="290"/>
      <c r="K36" s="290"/>
      <c r="L36" s="290"/>
      <c r="M36" s="290"/>
      <c r="N36" s="290"/>
    </row>
    <row r="37" spans="1:14" s="3" customFormat="1" ht="20.100000000000001" customHeight="1">
      <c r="A37" s="199" t="s">
        <v>18</v>
      </c>
      <c r="B37" s="5">
        <v>1020</v>
      </c>
      <c r="C37" s="221">
        <f>SUM(C26,C27)</f>
        <v>-733</v>
      </c>
      <c r="D37" s="221">
        <f>SUM(D26,D27)</f>
        <v>-1103</v>
      </c>
      <c r="E37" s="221">
        <f>SUM(E26,E27)</f>
        <v>-367</v>
      </c>
      <c r="F37" s="221">
        <f>SUM(F26,F27)</f>
        <v>-1103</v>
      </c>
      <c r="G37" s="51">
        <f t="shared" si="2"/>
        <v>-736</v>
      </c>
      <c r="H37" s="66">
        <f t="shared" si="3"/>
        <v>300.54495912806539</v>
      </c>
      <c r="I37" s="285"/>
      <c r="J37" s="285"/>
      <c r="K37" s="285"/>
      <c r="L37" s="285"/>
      <c r="M37" s="285"/>
      <c r="N37" s="285"/>
    </row>
    <row r="38" spans="1:14" s="3" customFormat="1" ht="20.100000000000001" customHeight="1">
      <c r="A38" s="199" t="s">
        <v>114</v>
      </c>
      <c r="B38" s="5">
        <v>1030</v>
      </c>
      <c r="C38" s="221">
        <f>SUM(C39:C58,C60)</f>
        <v>-664</v>
      </c>
      <c r="D38" s="221">
        <f>SUM(D39:D58,D60)</f>
        <v>-804</v>
      </c>
      <c r="E38" s="221">
        <f>SUM(E39:E58,E60)</f>
        <v>-751</v>
      </c>
      <c r="F38" s="221">
        <f>SUM(F39:F58,F60)</f>
        <v>-804</v>
      </c>
      <c r="G38" s="51">
        <f>F38-E38</f>
        <v>-53</v>
      </c>
      <c r="H38" s="66">
        <f t="shared" si="3"/>
        <v>107.05725699067909</v>
      </c>
      <c r="I38" s="285"/>
      <c r="J38" s="285"/>
      <c r="K38" s="285"/>
      <c r="L38" s="285"/>
      <c r="M38" s="285"/>
      <c r="N38" s="285"/>
    </row>
    <row r="39" spans="1:14" ht="20.100000000000001" customHeight="1">
      <c r="A39" s="215" t="s">
        <v>73</v>
      </c>
      <c r="B39" s="4">
        <v>1031</v>
      </c>
      <c r="C39" s="47" t="s">
        <v>151</v>
      </c>
      <c r="D39" s="47" t="s">
        <v>151</v>
      </c>
      <c r="E39" s="47" t="s">
        <v>151</v>
      </c>
      <c r="F39" s="47" t="s">
        <v>151</v>
      </c>
      <c r="G39" s="47"/>
      <c r="H39" s="64"/>
      <c r="I39" s="289"/>
      <c r="J39" s="289"/>
      <c r="K39" s="289"/>
      <c r="L39" s="289"/>
      <c r="M39" s="289"/>
      <c r="N39" s="289"/>
    </row>
    <row r="40" spans="1:14" ht="20.100000000000001" customHeight="1">
      <c r="A40" s="215" t="s">
        <v>109</v>
      </c>
      <c r="B40" s="4">
        <v>1032</v>
      </c>
      <c r="C40" s="47" t="s">
        <v>151</v>
      </c>
      <c r="D40" s="47" t="s">
        <v>151</v>
      </c>
      <c r="E40" s="47" t="s">
        <v>151</v>
      </c>
      <c r="F40" s="47" t="s">
        <v>151</v>
      </c>
      <c r="G40" s="47"/>
      <c r="H40" s="64"/>
      <c r="I40" s="289"/>
      <c r="J40" s="289"/>
      <c r="K40" s="289"/>
      <c r="L40" s="289"/>
      <c r="M40" s="289"/>
      <c r="N40" s="289"/>
    </row>
    <row r="41" spans="1:14" ht="20.100000000000001" customHeight="1">
      <c r="A41" s="215" t="s">
        <v>46</v>
      </c>
      <c r="B41" s="4">
        <v>1033</v>
      </c>
      <c r="C41" s="47" t="s">
        <v>151</v>
      </c>
      <c r="D41" s="47" t="s">
        <v>151</v>
      </c>
      <c r="E41" s="47" t="s">
        <v>151</v>
      </c>
      <c r="F41" s="47" t="s">
        <v>151</v>
      </c>
      <c r="G41" s="47"/>
      <c r="H41" s="64"/>
      <c r="I41" s="289"/>
      <c r="J41" s="289"/>
      <c r="K41" s="289"/>
      <c r="L41" s="289"/>
      <c r="M41" s="289"/>
      <c r="N41" s="289"/>
    </row>
    <row r="42" spans="1:14" ht="20.100000000000001" customHeight="1">
      <c r="A42" s="215" t="s">
        <v>16</v>
      </c>
      <c r="B42" s="4">
        <v>1034</v>
      </c>
      <c r="C42" s="47" t="s">
        <v>151</v>
      </c>
      <c r="D42" s="47" t="s">
        <v>151</v>
      </c>
      <c r="E42" s="47" t="s">
        <v>151</v>
      </c>
      <c r="F42" s="47" t="s">
        <v>151</v>
      </c>
      <c r="G42" s="47"/>
      <c r="H42" s="64"/>
      <c r="I42" s="289"/>
      <c r="J42" s="289"/>
      <c r="K42" s="289"/>
      <c r="L42" s="289"/>
      <c r="M42" s="289"/>
      <c r="N42" s="289"/>
    </row>
    <row r="43" spans="1:14" ht="20.100000000000001" customHeight="1">
      <c r="A43" s="215" t="s">
        <v>17</v>
      </c>
      <c r="B43" s="4">
        <v>1035</v>
      </c>
      <c r="C43" s="47" t="s">
        <v>151</v>
      </c>
      <c r="D43" s="47" t="s">
        <v>151</v>
      </c>
      <c r="E43" s="47" t="s">
        <v>151</v>
      </c>
      <c r="F43" s="47" t="s">
        <v>151</v>
      </c>
      <c r="G43" s="47"/>
      <c r="H43" s="64"/>
      <c r="I43" s="289"/>
      <c r="J43" s="289"/>
      <c r="K43" s="289"/>
      <c r="L43" s="289"/>
      <c r="M43" s="289"/>
      <c r="N43" s="289"/>
    </row>
    <row r="44" spans="1:14" s="2" customFormat="1" ht="20.100000000000001" customHeight="1">
      <c r="A44" s="215" t="s">
        <v>25</v>
      </c>
      <c r="B44" s="4">
        <v>1036</v>
      </c>
      <c r="C44" s="47" t="s">
        <v>151</v>
      </c>
      <c r="D44" s="47" t="s">
        <v>151</v>
      </c>
      <c r="E44" s="47" t="s">
        <v>151</v>
      </c>
      <c r="F44" s="47" t="s">
        <v>151</v>
      </c>
      <c r="G44" s="47"/>
      <c r="H44" s="64"/>
      <c r="I44" s="289"/>
      <c r="J44" s="289"/>
      <c r="K44" s="289"/>
      <c r="L44" s="289"/>
      <c r="M44" s="289"/>
      <c r="N44" s="289"/>
    </row>
    <row r="45" spans="1:14" s="2" customFormat="1" ht="20.100000000000001" customHeight="1">
      <c r="A45" s="215" t="s">
        <v>26</v>
      </c>
      <c r="B45" s="4">
        <v>1037</v>
      </c>
      <c r="C45" s="47">
        <v>-4</v>
      </c>
      <c r="D45" s="47">
        <v>-4</v>
      </c>
      <c r="E45" s="47">
        <v>-5</v>
      </c>
      <c r="F45" s="47">
        <v>-4</v>
      </c>
      <c r="G45" s="47">
        <f t="shared" si="2"/>
        <v>1</v>
      </c>
      <c r="H45" s="64">
        <f t="shared" si="3"/>
        <v>80</v>
      </c>
      <c r="I45" s="290" t="s">
        <v>422</v>
      </c>
      <c r="J45" s="289"/>
      <c r="K45" s="289"/>
      <c r="L45" s="289"/>
      <c r="M45" s="289"/>
      <c r="N45" s="289"/>
    </row>
    <row r="46" spans="1:14" s="2" customFormat="1" ht="20.100000000000001" customHeight="1">
      <c r="A46" s="215" t="s">
        <v>27</v>
      </c>
      <c r="B46" s="4">
        <v>1038</v>
      </c>
      <c r="C46" s="47">
        <v>-456</v>
      </c>
      <c r="D46" s="47">
        <v>-548</v>
      </c>
      <c r="E46" s="47">
        <v>-566</v>
      </c>
      <c r="F46" s="47">
        <v>-548</v>
      </c>
      <c r="G46" s="47">
        <f t="shared" si="2"/>
        <v>18</v>
      </c>
      <c r="H46" s="64">
        <f t="shared" si="3"/>
        <v>96.81978798586573</v>
      </c>
      <c r="I46" s="290" t="s">
        <v>429</v>
      </c>
      <c r="J46" s="289"/>
      <c r="K46" s="289"/>
      <c r="L46" s="289"/>
      <c r="M46" s="289"/>
      <c r="N46" s="289"/>
    </row>
    <row r="47" spans="1:14" s="2" customFormat="1" ht="20.100000000000001" customHeight="1">
      <c r="A47" s="215" t="s">
        <v>28</v>
      </c>
      <c r="B47" s="4">
        <v>1039</v>
      </c>
      <c r="C47" s="47">
        <v>-101</v>
      </c>
      <c r="D47" s="47">
        <v>-121</v>
      </c>
      <c r="E47" s="47">
        <v>-125</v>
      </c>
      <c r="F47" s="47">
        <v>-121</v>
      </c>
      <c r="G47" s="47">
        <f t="shared" si="2"/>
        <v>4</v>
      </c>
      <c r="H47" s="64">
        <f t="shared" si="3"/>
        <v>96.8</v>
      </c>
      <c r="I47" s="290" t="s">
        <v>429</v>
      </c>
      <c r="J47" s="289"/>
      <c r="K47" s="289"/>
      <c r="L47" s="289"/>
      <c r="M47" s="289"/>
      <c r="N47" s="289"/>
    </row>
    <row r="48" spans="1:14" s="2" customFormat="1" ht="42.75" customHeight="1">
      <c r="A48" s="215" t="s">
        <v>29</v>
      </c>
      <c r="B48" s="4">
        <v>1040</v>
      </c>
      <c r="C48" s="47">
        <v>-1</v>
      </c>
      <c r="D48" s="47">
        <v>-1</v>
      </c>
      <c r="E48" s="47">
        <v>-1</v>
      </c>
      <c r="F48" s="47">
        <v>-1</v>
      </c>
      <c r="G48" s="47">
        <f t="shared" si="2"/>
        <v>0</v>
      </c>
      <c r="H48" s="64"/>
      <c r="I48" s="289"/>
      <c r="J48" s="289"/>
      <c r="K48" s="289"/>
      <c r="L48" s="289"/>
      <c r="M48" s="289"/>
      <c r="N48" s="289"/>
    </row>
    <row r="49" spans="1:14" s="2" customFormat="1" ht="42.75" customHeight="1">
      <c r="A49" s="215" t="s">
        <v>30</v>
      </c>
      <c r="B49" s="4">
        <v>1041</v>
      </c>
      <c r="C49" s="47" t="s">
        <v>151</v>
      </c>
      <c r="D49" s="47" t="s">
        <v>151</v>
      </c>
      <c r="E49" s="47" t="s">
        <v>151</v>
      </c>
      <c r="F49" s="47" t="s">
        <v>151</v>
      </c>
      <c r="G49" s="47"/>
      <c r="H49" s="64"/>
      <c r="I49" s="289"/>
      <c r="J49" s="289"/>
      <c r="K49" s="289"/>
      <c r="L49" s="289"/>
      <c r="M49" s="289"/>
      <c r="N49" s="289"/>
    </row>
    <row r="50" spans="1:14" s="2" customFormat="1" ht="20.100000000000001" customHeight="1">
      <c r="A50" s="215" t="s">
        <v>31</v>
      </c>
      <c r="B50" s="4">
        <v>1042</v>
      </c>
      <c r="C50" s="47" t="s">
        <v>151</v>
      </c>
      <c r="D50" s="47" t="s">
        <v>151</v>
      </c>
      <c r="E50" s="47" t="s">
        <v>151</v>
      </c>
      <c r="F50" s="47" t="s">
        <v>151</v>
      </c>
      <c r="G50" s="47"/>
      <c r="H50" s="64"/>
      <c r="I50" s="289"/>
      <c r="J50" s="289"/>
      <c r="K50" s="289"/>
      <c r="L50" s="289"/>
      <c r="M50" s="289"/>
      <c r="N50" s="289"/>
    </row>
    <row r="51" spans="1:14" s="2" customFormat="1" ht="20.100000000000001" customHeight="1">
      <c r="A51" s="215" t="s">
        <v>32</v>
      </c>
      <c r="B51" s="4">
        <v>1043</v>
      </c>
      <c r="C51" s="47" t="s">
        <v>151</v>
      </c>
      <c r="D51" s="47" t="s">
        <v>151</v>
      </c>
      <c r="E51" s="47" t="s">
        <v>151</v>
      </c>
      <c r="F51" s="47" t="s">
        <v>151</v>
      </c>
      <c r="G51" s="47"/>
      <c r="H51" s="64"/>
      <c r="I51" s="289"/>
      <c r="J51" s="289"/>
      <c r="K51" s="289"/>
      <c r="L51" s="289"/>
      <c r="M51" s="289"/>
      <c r="N51" s="289"/>
    </row>
    <row r="52" spans="1:14" s="2" customFormat="1" ht="20.100000000000001" customHeight="1">
      <c r="A52" s="215" t="s">
        <v>33</v>
      </c>
      <c r="B52" s="4">
        <v>1044</v>
      </c>
      <c r="C52" s="47" t="s">
        <v>151</v>
      </c>
      <c r="D52" s="47" t="s">
        <v>151</v>
      </c>
      <c r="E52" s="47" t="s">
        <v>151</v>
      </c>
      <c r="F52" s="47" t="s">
        <v>151</v>
      </c>
      <c r="G52" s="47"/>
      <c r="H52" s="64"/>
      <c r="I52" s="289"/>
      <c r="J52" s="289"/>
      <c r="K52" s="289"/>
      <c r="L52" s="289"/>
      <c r="M52" s="289"/>
      <c r="N52" s="289"/>
    </row>
    <row r="53" spans="1:14" s="2" customFormat="1" ht="20.100000000000001" customHeight="1">
      <c r="A53" s="215" t="s">
        <v>48</v>
      </c>
      <c r="B53" s="4">
        <v>1045</v>
      </c>
      <c r="C53" s="47">
        <v>-7</v>
      </c>
      <c r="D53" s="47" t="s">
        <v>151</v>
      </c>
      <c r="E53" s="47" t="s">
        <v>151</v>
      </c>
      <c r="F53" s="47" t="s">
        <v>151</v>
      </c>
      <c r="G53" s="47"/>
      <c r="H53" s="64"/>
      <c r="I53" s="289"/>
      <c r="J53" s="289"/>
      <c r="K53" s="289"/>
      <c r="L53" s="289"/>
      <c r="M53" s="289"/>
      <c r="N53" s="289"/>
    </row>
    <row r="54" spans="1:14" s="2" customFormat="1" ht="20.100000000000001" customHeight="1">
      <c r="A54" s="215" t="s">
        <v>34</v>
      </c>
      <c r="B54" s="4">
        <v>1046</v>
      </c>
      <c r="C54" s="47" t="s">
        <v>151</v>
      </c>
      <c r="D54" s="47" t="s">
        <v>151</v>
      </c>
      <c r="E54" s="47" t="s">
        <v>151</v>
      </c>
      <c r="F54" s="47" t="s">
        <v>151</v>
      </c>
      <c r="G54" s="47"/>
      <c r="H54" s="64"/>
      <c r="I54" s="289"/>
      <c r="J54" s="289"/>
      <c r="K54" s="289"/>
      <c r="L54" s="289"/>
      <c r="M54" s="289"/>
      <c r="N54" s="289"/>
    </row>
    <row r="55" spans="1:14" s="2" customFormat="1" ht="20.100000000000001" customHeight="1">
      <c r="A55" s="215" t="s">
        <v>35</v>
      </c>
      <c r="B55" s="4">
        <v>1047</v>
      </c>
      <c r="C55" s="47" t="s">
        <v>151</v>
      </c>
      <c r="D55" s="47" t="s">
        <v>151</v>
      </c>
      <c r="E55" s="47" t="s">
        <v>151</v>
      </c>
      <c r="F55" s="47" t="s">
        <v>151</v>
      </c>
      <c r="G55" s="47"/>
      <c r="H55" s="64"/>
      <c r="I55" s="289"/>
      <c r="J55" s="289"/>
      <c r="K55" s="289"/>
      <c r="L55" s="289"/>
      <c r="M55" s="289"/>
      <c r="N55" s="289"/>
    </row>
    <row r="56" spans="1:14" s="2" customFormat="1" ht="20.100000000000001" customHeight="1">
      <c r="A56" s="215" t="s">
        <v>36</v>
      </c>
      <c r="B56" s="4">
        <v>1048</v>
      </c>
      <c r="C56" s="47">
        <v>-1</v>
      </c>
      <c r="D56" s="47" t="s">
        <v>151</v>
      </c>
      <c r="E56" s="47" t="s">
        <v>151</v>
      </c>
      <c r="F56" s="47" t="s">
        <v>151</v>
      </c>
      <c r="G56" s="47"/>
      <c r="H56" s="64"/>
      <c r="I56" s="289"/>
      <c r="J56" s="289"/>
      <c r="K56" s="289"/>
      <c r="L56" s="289"/>
      <c r="M56" s="289"/>
      <c r="N56" s="289"/>
    </row>
    <row r="57" spans="1:14" s="2" customFormat="1" ht="20.100000000000001" customHeight="1">
      <c r="A57" s="215" t="s">
        <v>37</v>
      </c>
      <c r="B57" s="4">
        <v>1049</v>
      </c>
      <c r="C57" s="47" t="s">
        <v>151</v>
      </c>
      <c r="D57" s="47" t="s">
        <v>151</v>
      </c>
      <c r="E57" s="47">
        <v>-4</v>
      </c>
      <c r="F57" s="47">
        <v>0</v>
      </c>
      <c r="G57" s="47">
        <f t="shared" si="2"/>
        <v>4</v>
      </c>
      <c r="H57" s="64">
        <f t="shared" si="3"/>
        <v>0</v>
      </c>
      <c r="I57" s="290" t="s">
        <v>430</v>
      </c>
      <c r="J57" s="289"/>
      <c r="K57" s="289"/>
      <c r="L57" s="289"/>
      <c r="M57" s="289"/>
      <c r="N57" s="289"/>
    </row>
    <row r="58" spans="1:14" s="2" customFormat="1" ht="42.75" customHeight="1">
      <c r="A58" s="215" t="s">
        <v>53</v>
      </c>
      <c r="B58" s="4">
        <v>1050</v>
      </c>
      <c r="C58" s="47" t="s">
        <v>151</v>
      </c>
      <c r="D58" s="47" t="s">
        <v>151</v>
      </c>
      <c r="E58" s="47" t="s">
        <v>151</v>
      </c>
      <c r="F58" s="47" t="s">
        <v>151</v>
      </c>
      <c r="G58" s="47"/>
      <c r="H58" s="64"/>
      <c r="I58" s="289"/>
      <c r="J58" s="289"/>
      <c r="K58" s="289"/>
      <c r="L58" s="289"/>
      <c r="M58" s="289"/>
      <c r="N58" s="289"/>
    </row>
    <row r="59" spans="1:14" s="2" customFormat="1" ht="20.100000000000001" customHeight="1">
      <c r="A59" s="215" t="s">
        <v>38</v>
      </c>
      <c r="B59" s="200" t="s">
        <v>200</v>
      </c>
      <c r="C59" s="47" t="s">
        <v>151</v>
      </c>
      <c r="D59" s="47" t="s">
        <v>151</v>
      </c>
      <c r="E59" s="47" t="s">
        <v>151</v>
      </c>
      <c r="F59" s="47" t="s">
        <v>151</v>
      </c>
      <c r="G59" s="47"/>
      <c r="H59" s="64"/>
      <c r="I59" s="289"/>
      <c r="J59" s="289"/>
      <c r="K59" s="289"/>
      <c r="L59" s="289"/>
      <c r="M59" s="289"/>
      <c r="N59" s="289"/>
    </row>
    <row r="60" spans="1:14" s="2" customFormat="1" ht="57.75" customHeight="1">
      <c r="A60" s="239" t="s">
        <v>439</v>
      </c>
      <c r="B60" s="4">
        <v>1051</v>
      </c>
      <c r="C60" s="47">
        <v>-94</v>
      </c>
      <c r="D60" s="47">
        <v>-130</v>
      </c>
      <c r="E60" s="47">
        <v>-50</v>
      </c>
      <c r="F60" s="47">
        <v>-130</v>
      </c>
      <c r="G60" s="47">
        <f t="shared" si="2"/>
        <v>-80</v>
      </c>
      <c r="H60" s="64">
        <f t="shared" si="3"/>
        <v>260</v>
      </c>
      <c r="I60" s="290" t="s">
        <v>431</v>
      </c>
      <c r="J60" s="289"/>
      <c r="K60" s="289"/>
      <c r="L60" s="289"/>
      <c r="M60" s="289"/>
      <c r="N60" s="289"/>
    </row>
    <row r="61" spans="1:14" s="3" customFormat="1" ht="20.100000000000001" customHeight="1">
      <c r="A61" s="199" t="s">
        <v>115</v>
      </c>
      <c r="B61" s="5">
        <v>1060</v>
      </c>
      <c r="C61" s="221">
        <f>SUM(C62:C68)</f>
        <v>0</v>
      </c>
      <c r="D61" s="221">
        <f>SUM(D62:D68)</f>
        <v>0</v>
      </c>
      <c r="E61" s="221">
        <f>SUM(E62:E68)</f>
        <v>0</v>
      </c>
      <c r="F61" s="221">
        <f>SUM(F62:F68)</f>
        <v>0</v>
      </c>
      <c r="G61" s="51">
        <f t="shared" si="2"/>
        <v>0</v>
      </c>
      <c r="H61" s="66"/>
      <c r="I61" s="285"/>
      <c r="J61" s="285"/>
      <c r="K61" s="285"/>
      <c r="L61" s="285"/>
      <c r="M61" s="285"/>
      <c r="N61" s="285"/>
    </row>
    <row r="62" spans="1:14" s="2" customFormat="1" ht="20.100000000000001" customHeight="1">
      <c r="A62" s="215" t="s">
        <v>101</v>
      </c>
      <c r="B62" s="4">
        <v>1061</v>
      </c>
      <c r="C62" s="47" t="s">
        <v>151</v>
      </c>
      <c r="D62" s="47" t="s">
        <v>151</v>
      </c>
      <c r="E62" s="47" t="s">
        <v>151</v>
      </c>
      <c r="F62" s="47" t="s">
        <v>151</v>
      </c>
      <c r="G62" s="47"/>
      <c r="H62" s="64"/>
      <c r="I62" s="289"/>
      <c r="J62" s="289"/>
      <c r="K62" s="289"/>
      <c r="L62" s="289"/>
      <c r="M62" s="289"/>
      <c r="N62" s="289"/>
    </row>
    <row r="63" spans="1:14" s="2" customFormat="1" ht="20.100000000000001" customHeight="1">
      <c r="A63" s="215" t="s">
        <v>102</v>
      </c>
      <c r="B63" s="4">
        <v>1062</v>
      </c>
      <c r="C63" s="47" t="s">
        <v>151</v>
      </c>
      <c r="D63" s="47" t="s">
        <v>151</v>
      </c>
      <c r="E63" s="47" t="s">
        <v>151</v>
      </c>
      <c r="F63" s="47" t="s">
        <v>151</v>
      </c>
      <c r="G63" s="47"/>
      <c r="H63" s="64"/>
      <c r="I63" s="289"/>
      <c r="J63" s="289"/>
      <c r="K63" s="289"/>
      <c r="L63" s="289"/>
      <c r="M63" s="289"/>
      <c r="N63" s="289"/>
    </row>
    <row r="64" spans="1:14" s="2" customFormat="1" ht="20.100000000000001" customHeight="1">
      <c r="A64" s="215" t="s">
        <v>27</v>
      </c>
      <c r="B64" s="4">
        <v>1063</v>
      </c>
      <c r="C64" s="47" t="s">
        <v>151</v>
      </c>
      <c r="D64" s="47" t="s">
        <v>151</v>
      </c>
      <c r="E64" s="47" t="s">
        <v>151</v>
      </c>
      <c r="F64" s="47" t="s">
        <v>151</v>
      </c>
      <c r="G64" s="47"/>
      <c r="H64" s="64"/>
      <c r="I64" s="289"/>
      <c r="J64" s="289"/>
      <c r="K64" s="289"/>
      <c r="L64" s="289"/>
      <c r="M64" s="289"/>
      <c r="N64" s="289"/>
    </row>
    <row r="65" spans="1:14" s="2" customFormat="1" ht="20.100000000000001" customHeight="1">
      <c r="A65" s="215" t="s">
        <v>28</v>
      </c>
      <c r="B65" s="4">
        <v>1064</v>
      </c>
      <c r="C65" s="47" t="s">
        <v>151</v>
      </c>
      <c r="D65" s="47" t="s">
        <v>151</v>
      </c>
      <c r="E65" s="47" t="s">
        <v>151</v>
      </c>
      <c r="F65" s="47" t="s">
        <v>151</v>
      </c>
      <c r="G65" s="47"/>
      <c r="H65" s="64"/>
      <c r="I65" s="289"/>
      <c r="J65" s="289"/>
      <c r="K65" s="289"/>
      <c r="L65" s="289"/>
      <c r="M65" s="289"/>
      <c r="N65" s="289"/>
    </row>
    <row r="66" spans="1:14" s="2" customFormat="1" ht="20.100000000000001" customHeight="1">
      <c r="A66" s="215" t="s">
        <v>47</v>
      </c>
      <c r="B66" s="4">
        <v>1065</v>
      </c>
      <c r="C66" s="47" t="s">
        <v>151</v>
      </c>
      <c r="D66" s="47" t="s">
        <v>151</v>
      </c>
      <c r="E66" s="47" t="s">
        <v>151</v>
      </c>
      <c r="F66" s="47" t="s">
        <v>151</v>
      </c>
      <c r="G66" s="47"/>
      <c r="H66" s="64"/>
      <c r="I66" s="289"/>
      <c r="J66" s="289"/>
      <c r="K66" s="289"/>
      <c r="L66" s="289"/>
      <c r="M66" s="289"/>
      <c r="N66" s="289"/>
    </row>
    <row r="67" spans="1:14" s="2" customFormat="1" ht="20.100000000000001" customHeight="1">
      <c r="A67" s="215" t="s">
        <v>56</v>
      </c>
      <c r="B67" s="4">
        <v>1066</v>
      </c>
      <c r="C67" s="47" t="s">
        <v>151</v>
      </c>
      <c r="D67" s="47" t="s">
        <v>151</v>
      </c>
      <c r="E67" s="47" t="s">
        <v>151</v>
      </c>
      <c r="F67" s="47" t="s">
        <v>151</v>
      </c>
      <c r="G67" s="47"/>
      <c r="H67" s="64"/>
      <c r="I67" s="289"/>
      <c r="J67" s="289"/>
      <c r="K67" s="289"/>
      <c r="L67" s="289"/>
      <c r="M67" s="289"/>
      <c r="N67" s="289"/>
    </row>
    <row r="68" spans="1:14" s="2" customFormat="1" ht="20.100000000000001" customHeight="1">
      <c r="A68" s="215" t="s">
        <v>83</v>
      </c>
      <c r="B68" s="4">
        <v>1067</v>
      </c>
      <c r="C68" s="47" t="s">
        <v>151</v>
      </c>
      <c r="D68" s="47" t="s">
        <v>151</v>
      </c>
      <c r="E68" s="47" t="s">
        <v>151</v>
      </c>
      <c r="F68" s="47" t="s">
        <v>151</v>
      </c>
      <c r="G68" s="47"/>
      <c r="H68" s="64"/>
      <c r="I68" s="289"/>
      <c r="J68" s="289"/>
      <c r="K68" s="289"/>
      <c r="L68" s="289"/>
      <c r="M68" s="289"/>
      <c r="N68" s="289"/>
    </row>
    <row r="69" spans="1:14" s="9" customFormat="1" ht="20.100000000000001" customHeight="1">
      <c r="A69" s="199" t="s">
        <v>159</v>
      </c>
      <c r="B69" s="5">
        <v>1070</v>
      </c>
      <c r="C69" s="221">
        <f>SUM(C70:C72)</f>
        <v>1334</v>
      </c>
      <c r="D69" s="221">
        <f>SUM(D70:D72)</f>
        <v>1907</v>
      </c>
      <c r="E69" s="221">
        <f>SUM(E70:E72)</f>
        <v>1118</v>
      </c>
      <c r="F69" s="221">
        <f>SUM(F70:F72)</f>
        <v>1907</v>
      </c>
      <c r="G69" s="51">
        <f t="shared" si="2"/>
        <v>789</v>
      </c>
      <c r="H69" s="66">
        <f t="shared" si="3"/>
        <v>170.57245080500894</v>
      </c>
      <c r="I69" s="285"/>
      <c r="J69" s="285"/>
      <c r="K69" s="285"/>
      <c r="L69" s="285"/>
      <c r="M69" s="285"/>
      <c r="N69" s="285"/>
    </row>
    <row r="70" spans="1:14" s="2" customFormat="1" ht="20.100000000000001" customHeight="1">
      <c r="A70" s="215" t="s">
        <v>111</v>
      </c>
      <c r="B70" s="4">
        <v>1071</v>
      </c>
      <c r="C70" s="47"/>
      <c r="D70" s="47"/>
      <c r="E70" s="47"/>
      <c r="F70" s="47"/>
      <c r="G70" s="47">
        <f t="shared" si="2"/>
        <v>0</v>
      </c>
      <c r="H70" s="64"/>
      <c r="I70" s="289"/>
      <c r="J70" s="289"/>
      <c r="K70" s="289"/>
      <c r="L70" s="289"/>
      <c r="M70" s="289"/>
      <c r="N70" s="289"/>
    </row>
    <row r="71" spans="1:14" s="2" customFormat="1" ht="26.25" customHeight="1">
      <c r="A71" s="215" t="s">
        <v>440</v>
      </c>
      <c r="B71" s="4">
        <v>1072</v>
      </c>
      <c r="C71" s="47">
        <v>497</v>
      </c>
      <c r="D71" s="47">
        <v>607</v>
      </c>
      <c r="E71" s="47"/>
      <c r="F71" s="47">
        <v>607</v>
      </c>
      <c r="G71" s="47">
        <f t="shared" si="2"/>
        <v>607</v>
      </c>
      <c r="H71" s="64"/>
      <c r="I71" s="290" t="s">
        <v>432</v>
      </c>
      <c r="J71" s="289"/>
      <c r="K71" s="289"/>
      <c r="L71" s="289"/>
      <c r="M71" s="289"/>
      <c r="N71" s="289"/>
    </row>
    <row r="72" spans="1:14" s="2" customFormat="1" ht="20.100000000000001" customHeight="1">
      <c r="A72" s="215" t="s">
        <v>392</v>
      </c>
      <c r="B72" s="4">
        <v>1073</v>
      </c>
      <c r="C72" s="47">
        <v>837</v>
      </c>
      <c r="D72" s="47">
        <v>1300</v>
      </c>
      <c r="E72" s="47">
        <v>1118</v>
      </c>
      <c r="F72" s="47">
        <v>1300</v>
      </c>
      <c r="G72" s="47">
        <f t="shared" si="2"/>
        <v>182</v>
      </c>
      <c r="H72" s="64">
        <f t="shared" si="3"/>
        <v>116.27906976744187</v>
      </c>
      <c r="I72" s="290" t="s">
        <v>433</v>
      </c>
      <c r="J72" s="289"/>
      <c r="K72" s="289"/>
      <c r="L72" s="289"/>
      <c r="M72" s="289"/>
      <c r="N72" s="289"/>
    </row>
    <row r="73" spans="1:14" s="9" customFormat="1" ht="20.100000000000001" customHeight="1">
      <c r="A73" s="101" t="s">
        <v>57</v>
      </c>
      <c r="B73" s="5">
        <v>1080</v>
      </c>
      <c r="C73" s="221">
        <f>SUM(C74:C79)</f>
        <v>0</v>
      </c>
      <c r="D73" s="221">
        <f>SUM(D74:D79)</f>
        <v>0</v>
      </c>
      <c r="E73" s="221">
        <f>SUM(E74:E79)</f>
        <v>0</v>
      </c>
      <c r="F73" s="221">
        <f>SUM(F74:F79)</f>
        <v>0</v>
      </c>
      <c r="G73" s="51">
        <f t="shared" si="2"/>
        <v>0</v>
      </c>
      <c r="H73" s="66"/>
      <c r="I73" s="285"/>
      <c r="J73" s="285"/>
      <c r="K73" s="285"/>
      <c r="L73" s="285"/>
      <c r="M73" s="285"/>
      <c r="N73" s="285"/>
    </row>
    <row r="74" spans="1:14" s="2" customFormat="1" ht="20.100000000000001" customHeight="1">
      <c r="A74" s="215" t="s">
        <v>111</v>
      </c>
      <c r="B74" s="4">
        <v>1081</v>
      </c>
      <c r="C74" s="47">
        <v>0</v>
      </c>
      <c r="D74" s="47">
        <v>0</v>
      </c>
      <c r="E74" s="47">
        <v>0</v>
      </c>
      <c r="F74" s="47">
        <v>0</v>
      </c>
      <c r="G74" s="51">
        <f t="shared" si="2"/>
        <v>0</v>
      </c>
      <c r="H74" s="66"/>
      <c r="I74" s="289"/>
      <c r="J74" s="289"/>
      <c r="K74" s="289"/>
      <c r="L74" s="289"/>
      <c r="M74" s="289"/>
      <c r="N74" s="289"/>
    </row>
    <row r="75" spans="1:14" s="2" customFormat="1" ht="20.100000000000001" customHeight="1">
      <c r="A75" s="215" t="s">
        <v>232</v>
      </c>
      <c r="B75" s="4">
        <v>1082</v>
      </c>
      <c r="C75" s="47">
        <v>0</v>
      </c>
      <c r="D75" s="47">
        <v>0</v>
      </c>
      <c r="E75" s="47">
        <v>0</v>
      </c>
      <c r="F75" s="47">
        <v>0</v>
      </c>
      <c r="G75" s="51">
        <f t="shared" si="2"/>
        <v>0</v>
      </c>
      <c r="H75" s="66"/>
      <c r="I75" s="289"/>
      <c r="J75" s="289"/>
      <c r="K75" s="289"/>
      <c r="L75" s="289"/>
      <c r="M75" s="289"/>
      <c r="N75" s="289"/>
    </row>
    <row r="76" spans="1:14" s="2" customFormat="1" ht="20.100000000000001" customHeight="1">
      <c r="A76" s="215" t="s">
        <v>52</v>
      </c>
      <c r="B76" s="4">
        <v>1083</v>
      </c>
      <c r="C76" s="47" t="s">
        <v>151</v>
      </c>
      <c r="D76" s="47" t="s">
        <v>151</v>
      </c>
      <c r="E76" s="47" t="s">
        <v>151</v>
      </c>
      <c r="F76" s="47" t="s">
        <v>151</v>
      </c>
      <c r="G76" s="51"/>
      <c r="H76" s="66"/>
      <c r="I76" s="289"/>
      <c r="J76" s="289"/>
      <c r="K76" s="289"/>
      <c r="L76" s="289"/>
      <c r="M76" s="289"/>
      <c r="N76" s="289"/>
    </row>
    <row r="77" spans="1:14" s="2" customFormat="1" ht="20.100000000000001" customHeight="1">
      <c r="A77" s="215" t="s">
        <v>39</v>
      </c>
      <c r="B77" s="4">
        <v>1084</v>
      </c>
      <c r="C77" s="47" t="s">
        <v>151</v>
      </c>
      <c r="D77" s="47" t="s">
        <v>151</v>
      </c>
      <c r="E77" s="47" t="s">
        <v>151</v>
      </c>
      <c r="F77" s="47" t="s">
        <v>151</v>
      </c>
      <c r="G77" s="51"/>
      <c r="H77" s="66"/>
      <c r="I77" s="289"/>
      <c r="J77" s="289"/>
      <c r="K77" s="289"/>
      <c r="L77" s="289"/>
      <c r="M77" s="289"/>
      <c r="N77" s="289"/>
    </row>
    <row r="78" spans="1:14" s="2" customFormat="1" ht="20.100000000000001" customHeight="1">
      <c r="A78" s="215" t="s">
        <v>45</v>
      </c>
      <c r="B78" s="4">
        <v>1085</v>
      </c>
      <c r="C78" s="47" t="s">
        <v>151</v>
      </c>
      <c r="D78" s="47" t="s">
        <v>151</v>
      </c>
      <c r="E78" s="47" t="s">
        <v>151</v>
      </c>
      <c r="F78" s="47" t="s">
        <v>151</v>
      </c>
      <c r="G78" s="51"/>
      <c r="H78" s="66"/>
      <c r="I78" s="289"/>
      <c r="J78" s="289"/>
      <c r="K78" s="289"/>
      <c r="L78" s="289"/>
      <c r="M78" s="289"/>
      <c r="N78" s="289"/>
    </row>
    <row r="79" spans="1:14" s="2" customFormat="1" ht="20.100000000000001" customHeight="1">
      <c r="A79" s="215" t="s">
        <v>132</v>
      </c>
      <c r="B79" s="4">
        <v>1086</v>
      </c>
      <c r="C79" s="47" t="s">
        <v>151</v>
      </c>
      <c r="D79" s="47" t="s">
        <v>151</v>
      </c>
      <c r="E79" s="47" t="s">
        <v>151</v>
      </c>
      <c r="F79" s="47" t="s">
        <v>151</v>
      </c>
      <c r="G79" s="51"/>
      <c r="H79" s="66"/>
      <c r="I79" s="289"/>
      <c r="J79" s="289"/>
      <c r="K79" s="289"/>
      <c r="L79" s="289"/>
      <c r="M79" s="289"/>
      <c r="N79" s="289"/>
    </row>
    <row r="80" spans="1:14" s="3" customFormat="1" ht="20.100000000000001" customHeight="1">
      <c r="A80" s="199" t="s">
        <v>4</v>
      </c>
      <c r="B80" s="5">
        <v>1100</v>
      </c>
      <c r="C80" s="221">
        <f>SUM(C37,C38,C61,C69,C73)</f>
        <v>-63</v>
      </c>
      <c r="D80" s="221">
        <f>SUM(D37,D38,D61,D69,D73)</f>
        <v>0</v>
      </c>
      <c r="E80" s="221">
        <f>SUM(E37,E38,E61,E69,E73)</f>
        <v>0</v>
      </c>
      <c r="F80" s="221">
        <f>SUM(F37,F38,F61,F69,F73)</f>
        <v>0</v>
      </c>
      <c r="G80" s="51">
        <f t="shared" si="2"/>
        <v>0</v>
      </c>
      <c r="H80" s="66" t="e">
        <f t="shared" si="3"/>
        <v>#DIV/0!</v>
      </c>
      <c r="I80" s="285"/>
      <c r="J80" s="285"/>
      <c r="K80" s="285"/>
      <c r="L80" s="285"/>
      <c r="M80" s="285"/>
      <c r="N80" s="285"/>
    </row>
    <row r="81" spans="1:14" s="3" customFormat="1" ht="20.100000000000001" customHeight="1">
      <c r="A81" s="199" t="s">
        <v>74</v>
      </c>
      <c r="B81" s="5">
        <v>1110</v>
      </c>
      <c r="C81" s="51"/>
      <c r="D81" s="51"/>
      <c r="E81" s="51"/>
      <c r="F81" s="51"/>
      <c r="G81" s="51">
        <f t="shared" si="2"/>
        <v>0</v>
      </c>
      <c r="H81" s="66"/>
      <c r="I81" s="285"/>
      <c r="J81" s="285"/>
      <c r="K81" s="285"/>
      <c r="L81" s="285"/>
      <c r="M81" s="285"/>
      <c r="N81" s="285"/>
    </row>
    <row r="82" spans="1:14" s="3" customFormat="1" ht="20.100000000000001" customHeight="1">
      <c r="A82" s="199" t="s">
        <v>77</v>
      </c>
      <c r="B82" s="5">
        <v>1120</v>
      </c>
      <c r="C82" s="51" t="s">
        <v>151</v>
      </c>
      <c r="D82" s="51" t="s">
        <v>151</v>
      </c>
      <c r="E82" s="51" t="s">
        <v>151</v>
      </c>
      <c r="F82" s="51" t="s">
        <v>151</v>
      </c>
      <c r="G82" s="51"/>
      <c r="H82" s="66"/>
      <c r="I82" s="285"/>
      <c r="J82" s="285"/>
      <c r="K82" s="285"/>
      <c r="L82" s="285"/>
      <c r="M82" s="285"/>
      <c r="N82" s="285"/>
    </row>
    <row r="83" spans="1:14" s="3" customFormat="1" ht="20.100000000000001" customHeight="1">
      <c r="A83" s="199" t="s">
        <v>75</v>
      </c>
      <c r="B83" s="5">
        <v>1130</v>
      </c>
      <c r="C83" s="51"/>
      <c r="D83" s="51"/>
      <c r="E83" s="51"/>
      <c r="F83" s="51"/>
      <c r="G83" s="51">
        <f t="shared" si="2"/>
        <v>0</v>
      </c>
      <c r="H83" s="66"/>
      <c r="I83" s="285"/>
      <c r="J83" s="285"/>
      <c r="K83" s="285"/>
      <c r="L83" s="285"/>
      <c r="M83" s="285"/>
      <c r="N83" s="285"/>
    </row>
    <row r="84" spans="1:14" s="3" customFormat="1" ht="20.100000000000001" customHeight="1">
      <c r="A84" s="199" t="s">
        <v>76</v>
      </c>
      <c r="B84" s="5">
        <v>1140</v>
      </c>
      <c r="C84" s="51" t="s">
        <v>151</v>
      </c>
      <c r="D84" s="51" t="s">
        <v>151</v>
      </c>
      <c r="E84" s="51" t="s">
        <v>151</v>
      </c>
      <c r="F84" s="51" t="s">
        <v>151</v>
      </c>
      <c r="G84" s="51"/>
      <c r="H84" s="66"/>
      <c r="I84" s="285"/>
      <c r="J84" s="285"/>
      <c r="K84" s="285"/>
      <c r="L84" s="285"/>
      <c r="M84" s="285"/>
      <c r="N84" s="285"/>
    </row>
    <row r="85" spans="1:14" s="3" customFormat="1" ht="20.100000000000001" customHeight="1">
      <c r="A85" s="199" t="s">
        <v>160</v>
      </c>
      <c r="B85" s="5">
        <v>1150</v>
      </c>
      <c r="C85" s="221">
        <f>SUM(C86:C87)</f>
        <v>63</v>
      </c>
      <c r="D85" s="221">
        <f>SUM(D86:D87)</f>
        <v>0</v>
      </c>
      <c r="E85" s="221">
        <f>SUM(E86:E87)</f>
        <v>0</v>
      </c>
      <c r="F85" s="221">
        <f>SUM(F86:F87)</f>
        <v>0</v>
      </c>
      <c r="G85" s="51">
        <f t="shared" si="2"/>
        <v>0</v>
      </c>
      <c r="H85" s="66"/>
      <c r="I85" s="285"/>
      <c r="J85" s="285"/>
      <c r="K85" s="285"/>
      <c r="L85" s="285"/>
      <c r="M85" s="285"/>
      <c r="N85" s="285"/>
    </row>
    <row r="86" spans="1:14" ht="20.100000000000001" customHeight="1">
      <c r="A86" s="215" t="s">
        <v>111</v>
      </c>
      <c r="B86" s="4">
        <v>1151</v>
      </c>
      <c r="C86" s="47"/>
      <c r="D86" s="47"/>
      <c r="E86" s="47"/>
      <c r="F86" s="47"/>
      <c r="G86" s="47">
        <f t="shared" si="2"/>
        <v>0</v>
      </c>
      <c r="H86" s="64"/>
      <c r="I86" s="289"/>
      <c r="J86" s="289"/>
      <c r="K86" s="289"/>
      <c r="L86" s="289"/>
      <c r="M86" s="289"/>
      <c r="N86" s="289"/>
    </row>
    <row r="87" spans="1:14" ht="20.100000000000001" customHeight="1">
      <c r="A87" s="215" t="s">
        <v>418</v>
      </c>
      <c r="B87" s="4">
        <v>1152</v>
      </c>
      <c r="C87" s="47">
        <v>63</v>
      </c>
      <c r="D87" s="47"/>
      <c r="E87" s="47"/>
      <c r="F87" s="47"/>
      <c r="G87" s="47">
        <f t="shared" si="2"/>
        <v>0</v>
      </c>
      <c r="H87" s="64"/>
      <c r="I87" s="289"/>
      <c r="J87" s="289"/>
      <c r="K87" s="289"/>
      <c r="L87" s="289"/>
      <c r="M87" s="289"/>
      <c r="N87" s="289"/>
    </row>
    <row r="88" spans="1:14" s="3" customFormat="1" ht="20.100000000000001" customHeight="1">
      <c r="A88" s="199" t="s">
        <v>161</v>
      </c>
      <c r="B88" s="5">
        <v>1160</v>
      </c>
      <c r="C88" s="221">
        <f>SUM(C89:C90)</f>
        <v>0</v>
      </c>
      <c r="D88" s="221">
        <f>SUM(D89:D90)</f>
        <v>0</v>
      </c>
      <c r="E88" s="221">
        <f>SUM(E89:E90)</f>
        <v>0</v>
      </c>
      <c r="F88" s="221">
        <f>SUM(F89:F90)</f>
        <v>0</v>
      </c>
      <c r="G88" s="51">
        <f t="shared" si="2"/>
        <v>0</v>
      </c>
      <c r="H88" s="66"/>
      <c r="I88" s="285"/>
      <c r="J88" s="285"/>
      <c r="K88" s="285"/>
      <c r="L88" s="285"/>
      <c r="M88" s="285"/>
      <c r="N88" s="285"/>
    </row>
    <row r="89" spans="1:14" ht="20.100000000000001" customHeight="1">
      <c r="A89" s="215" t="s">
        <v>111</v>
      </c>
      <c r="B89" s="4">
        <v>1161</v>
      </c>
      <c r="C89" s="47" t="s">
        <v>151</v>
      </c>
      <c r="D89" s="47" t="s">
        <v>151</v>
      </c>
      <c r="E89" s="47" t="s">
        <v>151</v>
      </c>
      <c r="F89" s="47" t="s">
        <v>151</v>
      </c>
      <c r="G89" s="51"/>
      <c r="H89" s="66"/>
      <c r="I89" s="289"/>
      <c r="J89" s="289"/>
      <c r="K89" s="289"/>
      <c r="L89" s="289"/>
      <c r="M89" s="289"/>
      <c r="N89" s="289"/>
    </row>
    <row r="90" spans="1:14" ht="20.100000000000001" customHeight="1">
      <c r="A90" s="215" t="s">
        <v>82</v>
      </c>
      <c r="B90" s="4">
        <v>1162</v>
      </c>
      <c r="C90" s="47" t="s">
        <v>151</v>
      </c>
      <c r="D90" s="47" t="s">
        <v>151</v>
      </c>
      <c r="E90" s="47" t="s">
        <v>151</v>
      </c>
      <c r="F90" s="47" t="s">
        <v>151</v>
      </c>
      <c r="G90" s="51"/>
      <c r="H90" s="66"/>
      <c r="I90" s="289"/>
      <c r="J90" s="289"/>
      <c r="K90" s="289"/>
      <c r="L90" s="289"/>
      <c r="M90" s="289"/>
      <c r="N90" s="289"/>
    </row>
    <row r="91" spans="1:14" s="3" customFormat="1" ht="20.100000000000001" customHeight="1">
      <c r="A91" s="199" t="s">
        <v>66</v>
      </c>
      <c r="B91" s="5">
        <v>1170</v>
      </c>
      <c r="C91" s="221">
        <f>SUM(C80:C85,C88)</f>
        <v>0</v>
      </c>
      <c r="D91" s="221">
        <f>SUM(D80:D85,D88)</f>
        <v>0</v>
      </c>
      <c r="E91" s="221">
        <f>SUM(E80:E85,E88)</f>
        <v>0</v>
      </c>
      <c r="F91" s="221">
        <f>SUM(F80:F85,F88)</f>
        <v>0</v>
      </c>
      <c r="G91" s="51">
        <f t="shared" si="2"/>
        <v>0</v>
      </c>
      <c r="H91" s="66" t="e">
        <f t="shared" si="3"/>
        <v>#DIV/0!</v>
      </c>
      <c r="I91" s="285"/>
      <c r="J91" s="285"/>
      <c r="K91" s="285"/>
      <c r="L91" s="285"/>
      <c r="M91" s="285"/>
      <c r="N91" s="285"/>
    </row>
    <row r="92" spans="1:14" ht="20.100000000000001" customHeight="1">
      <c r="A92" s="215" t="s">
        <v>154</v>
      </c>
      <c r="B92" s="196">
        <v>1180</v>
      </c>
      <c r="C92" s="47" t="s">
        <v>151</v>
      </c>
      <c r="D92" s="47" t="s">
        <v>151</v>
      </c>
      <c r="E92" s="47" t="s">
        <v>151</v>
      </c>
      <c r="F92" s="47" t="s">
        <v>151</v>
      </c>
      <c r="G92" s="47"/>
      <c r="H92" s="64"/>
      <c r="I92" s="289"/>
      <c r="J92" s="289"/>
      <c r="K92" s="289"/>
      <c r="L92" s="289"/>
      <c r="M92" s="289"/>
      <c r="N92" s="289"/>
    </row>
    <row r="93" spans="1:14" ht="20.100000000000001" customHeight="1">
      <c r="A93" s="215" t="s">
        <v>155</v>
      </c>
      <c r="B93" s="196">
        <v>1181</v>
      </c>
      <c r="C93" s="47"/>
      <c r="D93" s="47"/>
      <c r="E93" s="47"/>
      <c r="F93" s="47"/>
      <c r="G93" s="47">
        <f t="shared" ref="G93:G101" si="4">F93-E93</f>
        <v>0</v>
      </c>
      <c r="H93" s="64"/>
      <c r="I93" s="289"/>
      <c r="J93" s="289"/>
      <c r="K93" s="289"/>
      <c r="L93" s="289"/>
      <c r="M93" s="289"/>
      <c r="N93" s="289"/>
    </row>
    <row r="94" spans="1:14" ht="20.100000000000001" customHeight="1">
      <c r="A94" s="215" t="s">
        <v>156</v>
      </c>
      <c r="B94" s="4">
        <v>1190</v>
      </c>
      <c r="C94" s="47"/>
      <c r="D94" s="47"/>
      <c r="E94" s="47"/>
      <c r="F94" s="47"/>
      <c r="G94" s="47">
        <f t="shared" si="4"/>
        <v>0</v>
      </c>
      <c r="H94" s="64"/>
      <c r="I94" s="289"/>
      <c r="J94" s="289"/>
      <c r="K94" s="289"/>
      <c r="L94" s="289"/>
      <c r="M94" s="289"/>
      <c r="N94" s="289"/>
    </row>
    <row r="95" spans="1:14" ht="20.100000000000001" customHeight="1">
      <c r="A95" s="215" t="s">
        <v>157</v>
      </c>
      <c r="B95" s="200">
        <v>1191</v>
      </c>
      <c r="C95" s="47" t="s">
        <v>151</v>
      </c>
      <c r="D95" s="47" t="s">
        <v>151</v>
      </c>
      <c r="E95" s="47" t="s">
        <v>151</v>
      </c>
      <c r="F95" s="47" t="s">
        <v>151</v>
      </c>
      <c r="G95" s="47"/>
      <c r="H95" s="64"/>
      <c r="I95" s="289"/>
      <c r="J95" s="289"/>
      <c r="K95" s="289"/>
      <c r="L95" s="289"/>
      <c r="M95" s="289"/>
      <c r="N95" s="289"/>
    </row>
    <row r="96" spans="1:14" s="3" customFormat="1" ht="20.100000000000001" customHeight="1">
      <c r="A96" s="199" t="s">
        <v>174</v>
      </c>
      <c r="B96" s="5">
        <v>1200</v>
      </c>
      <c r="C96" s="221">
        <f>SUM(C91:C95)</f>
        <v>0</v>
      </c>
      <c r="D96" s="221">
        <f>SUM(D91:D95)</f>
        <v>0</v>
      </c>
      <c r="E96" s="221">
        <f>SUM(E91:E95)</f>
        <v>0</v>
      </c>
      <c r="F96" s="221">
        <f>SUM(F91:F95)</f>
        <v>0</v>
      </c>
      <c r="G96" s="51">
        <f t="shared" si="4"/>
        <v>0</v>
      </c>
      <c r="H96" s="66" t="e">
        <f t="shared" ref="H96:H100" si="5">(F96/E96)*100</f>
        <v>#DIV/0!</v>
      </c>
      <c r="I96" s="285"/>
      <c r="J96" s="285"/>
      <c r="K96" s="285"/>
      <c r="L96" s="285"/>
      <c r="M96" s="285"/>
      <c r="N96" s="285"/>
    </row>
    <row r="97" spans="1:14" ht="20.100000000000001" customHeight="1">
      <c r="A97" s="215" t="s">
        <v>19</v>
      </c>
      <c r="B97" s="200">
        <v>1201</v>
      </c>
      <c r="C97" s="47"/>
      <c r="D97" s="47"/>
      <c r="E97" s="47"/>
      <c r="F97" s="47"/>
      <c r="G97" s="51">
        <f t="shared" si="4"/>
        <v>0</v>
      </c>
      <c r="H97" s="66" t="e">
        <f t="shared" si="5"/>
        <v>#DIV/0!</v>
      </c>
      <c r="I97" s="290"/>
      <c r="J97" s="290"/>
      <c r="K97" s="290"/>
      <c r="L97" s="290"/>
      <c r="M97" s="290"/>
      <c r="N97" s="290"/>
    </row>
    <row r="98" spans="1:14" ht="20.100000000000001" customHeight="1">
      <c r="A98" s="215" t="s">
        <v>20</v>
      </c>
      <c r="B98" s="200">
        <v>1202</v>
      </c>
      <c r="C98" s="47" t="s">
        <v>151</v>
      </c>
      <c r="D98" s="47" t="s">
        <v>151</v>
      </c>
      <c r="E98" s="47">
        <v>0</v>
      </c>
      <c r="F98" s="47" t="s">
        <v>151</v>
      </c>
      <c r="G98" s="51"/>
      <c r="H98" s="66"/>
      <c r="I98" s="290"/>
      <c r="J98" s="290"/>
      <c r="K98" s="290"/>
      <c r="L98" s="290"/>
      <c r="M98" s="290"/>
      <c r="N98" s="290"/>
    </row>
    <row r="99" spans="1:14" s="3" customFormat="1" ht="20.100000000000001" customHeight="1">
      <c r="A99" s="199" t="s">
        <v>15</v>
      </c>
      <c r="B99" s="5">
        <v>1210</v>
      </c>
      <c r="C99" s="221">
        <f>SUM(C26,C69,C81,C83,C85,C93,C94)</f>
        <v>3284</v>
      </c>
      <c r="D99" s="221">
        <f>SUM(D26,D69,D81,D83,D85,D93,D94)</f>
        <v>4491</v>
      </c>
      <c r="E99" s="221">
        <f>SUM(E26,E69,E81,E83,E85,E93,E94)</f>
        <v>3820</v>
      </c>
      <c r="F99" s="221">
        <f>SUM(F26,F69,F81,F83,F85,F93,F94)</f>
        <v>4491</v>
      </c>
      <c r="G99" s="51">
        <f t="shared" si="4"/>
        <v>671</v>
      </c>
      <c r="H99" s="66">
        <f t="shared" si="5"/>
        <v>117.56544502617801</v>
      </c>
      <c r="I99" s="285"/>
      <c r="J99" s="285"/>
      <c r="K99" s="285"/>
      <c r="L99" s="285"/>
      <c r="M99" s="285"/>
      <c r="N99" s="285"/>
    </row>
    <row r="100" spans="1:14" s="3" customFormat="1" ht="20.100000000000001" customHeight="1">
      <c r="A100" s="199" t="s">
        <v>80</v>
      </c>
      <c r="B100" s="5">
        <v>1220</v>
      </c>
      <c r="C100" s="221">
        <f>SUM(C27,C38,C61,C73,C82,C84,C88,C92,C95)</f>
        <v>-3284</v>
      </c>
      <c r="D100" s="221">
        <f>SUM(D27,D38,D61,D73,D82,D84,D88,D92,D95)</f>
        <v>-4491</v>
      </c>
      <c r="E100" s="221">
        <f>SUM(E27,E38,E61,E73,E82,E84,E88,E92,E95)</f>
        <v>-3820</v>
      </c>
      <c r="F100" s="221">
        <f>SUM(F27,F38,F61,F73,F82,F84,F88,F92,F95)</f>
        <v>-4491</v>
      </c>
      <c r="G100" s="51">
        <f t="shared" si="4"/>
        <v>-671</v>
      </c>
      <c r="H100" s="66">
        <f t="shared" si="5"/>
        <v>117.56544502617801</v>
      </c>
      <c r="I100" s="285"/>
      <c r="J100" s="285"/>
      <c r="K100" s="285"/>
      <c r="L100" s="285"/>
      <c r="M100" s="285"/>
      <c r="N100" s="285"/>
    </row>
    <row r="101" spans="1:14" ht="20.100000000000001" customHeight="1">
      <c r="A101" s="215" t="s">
        <v>133</v>
      </c>
      <c r="B101" s="4">
        <v>1230</v>
      </c>
      <c r="C101" s="47"/>
      <c r="D101" s="47"/>
      <c r="E101" s="47"/>
      <c r="F101" s="47"/>
      <c r="G101" s="47">
        <f t="shared" si="4"/>
        <v>0</v>
      </c>
      <c r="H101" s="64"/>
      <c r="I101" s="307"/>
      <c r="J101" s="307"/>
      <c r="K101" s="307"/>
      <c r="L101" s="307"/>
      <c r="M101" s="307"/>
      <c r="N101" s="307"/>
    </row>
    <row r="102" spans="1:14" s="3" customFormat="1" ht="24.95" customHeight="1">
      <c r="A102" s="308" t="s">
        <v>96</v>
      </c>
      <c r="B102" s="308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</row>
    <row r="103" spans="1:14" ht="20.100000000000001" customHeight="1">
      <c r="A103" s="215" t="s">
        <v>143</v>
      </c>
      <c r="B103" s="4">
        <v>1300</v>
      </c>
      <c r="C103" s="65">
        <f>C80</f>
        <v>-63</v>
      </c>
      <c r="D103" s="65">
        <f>D80</f>
        <v>0</v>
      </c>
      <c r="E103" s="65">
        <f>E80</f>
        <v>0</v>
      </c>
      <c r="F103" s="65">
        <f>F80</f>
        <v>0</v>
      </c>
      <c r="G103" s="47">
        <f>F103-E103</f>
        <v>0</v>
      </c>
      <c r="H103" s="64" t="e">
        <f>(F103/E103)*100</f>
        <v>#DIV/0!</v>
      </c>
      <c r="I103" s="307"/>
      <c r="J103" s="307"/>
      <c r="K103" s="307"/>
      <c r="L103" s="307"/>
      <c r="M103" s="307"/>
      <c r="N103" s="307"/>
    </row>
    <row r="104" spans="1:14" ht="20.100000000000001" customHeight="1">
      <c r="A104" s="215" t="s">
        <v>206</v>
      </c>
      <c r="B104" s="4">
        <v>1301</v>
      </c>
      <c r="C104" s="65">
        <f>C116</f>
        <v>22</v>
      </c>
      <c r="D104" s="65">
        <f>D116</f>
        <v>102</v>
      </c>
      <c r="E104" s="65">
        <f>E116</f>
        <v>37</v>
      </c>
      <c r="F104" s="65">
        <f>F116</f>
        <v>102</v>
      </c>
      <c r="G104" s="47">
        <f t="shared" ref="G104:G118" si="6">F104-E104</f>
        <v>65</v>
      </c>
      <c r="H104" s="64">
        <f t="shared" ref="H104:H118" si="7">(F104/E104)*100</f>
        <v>275.67567567567568</v>
      </c>
      <c r="I104" s="307"/>
      <c r="J104" s="307"/>
      <c r="K104" s="307"/>
      <c r="L104" s="307"/>
      <c r="M104" s="307"/>
      <c r="N104" s="307"/>
    </row>
    <row r="105" spans="1:14" ht="20.100000000000001" customHeight="1">
      <c r="A105" s="215" t="s">
        <v>207</v>
      </c>
      <c r="B105" s="4">
        <v>1302</v>
      </c>
      <c r="C105" s="65">
        <f>C70</f>
        <v>0</v>
      </c>
      <c r="D105" s="65">
        <f>D70</f>
        <v>0</v>
      </c>
      <c r="E105" s="65">
        <f>E70</f>
        <v>0</v>
      </c>
      <c r="F105" s="65">
        <f>F70</f>
        <v>0</v>
      </c>
      <c r="G105" s="47">
        <f t="shared" si="6"/>
        <v>0</v>
      </c>
      <c r="H105" s="64"/>
      <c r="I105" s="307"/>
      <c r="J105" s="307"/>
      <c r="K105" s="307"/>
      <c r="L105" s="307"/>
      <c r="M105" s="307"/>
      <c r="N105" s="307"/>
    </row>
    <row r="106" spans="1:14" ht="20.100000000000001" customHeight="1">
      <c r="A106" s="170" t="s">
        <v>208</v>
      </c>
      <c r="B106" s="4">
        <v>1303</v>
      </c>
      <c r="C106" s="65">
        <f>C74</f>
        <v>0</v>
      </c>
      <c r="D106" s="65">
        <f>D74</f>
        <v>0</v>
      </c>
      <c r="E106" s="65">
        <f>E74</f>
        <v>0</v>
      </c>
      <c r="F106" s="65">
        <f>F74</f>
        <v>0</v>
      </c>
      <c r="G106" s="47">
        <f t="shared" si="6"/>
        <v>0</v>
      </c>
      <c r="H106" s="64"/>
      <c r="I106" s="307"/>
      <c r="J106" s="307"/>
      <c r="K106" s="307"/>
      <c r="L106" s="307"/>
      <c r="M106" s="307"/>
      <c r="N106" s="307"/>
    </row>
    <row r="107" spans="1:14" ht="20.100000000000001" customHeight="1">
      <c r="A107" s="170" t="s">
        <v>209</v>
      </c>
      <c r="B107" s="4">
        <v>1304</v>
      </c>
      <c r="C107" s="65">
        <f>C71</f>
        <v>497</v>
      </c>
      <c r="D107" s="65">
        <f>D71</f>
        <v>607</v>
      </c>
      <c r="E107" s="65">
        <f>E71</f>
        <v>0</v>
      </c>
      <c r="F107" s="65">
        <f>F71</f>
        <v>607</v>
      </c>
      <c r="G107" s="47">
        <f t="shared" si="6"/>
        <v>607</v>
      </c>
      <c r="H107" s="64"/>
      <c r="I107" s="307"/>
      <c r="J107" s="307"/>
      <c r="K107" s="307"/>
      <c r="L107" s="307"/>
      <c r="M107" s="307"/>
      <c r="N107" s="307"/>
    </row>
    <row r="108" spans="1:14" ht="20.25" customHeight="1">
      <c r="A108" s="170" t="s">
        <v>210</v>
      </c>
      <c r="B108" s="4">
        <v>1305</v>
      </c>
      <c r="C108" s="65">
        <f>C75</f>
        <v>0</v>
      </c>
      <c r="D108" s="65">
        <f>D75</f>
        <v>0</v>
      </c>
      <c r="E108" s="65">
        <f>E75</f>
        <v>0</v>
      </c>
      <c r="F108" s="65">
        <f>F75</f>
        <v>0</v>
      </c>
      <c r="G108" s="47">
        <f t="shared" si="6"/>
        <v>0</v>
      </c>
      <c r="H108" s="64"/>
      <c r="I108" s="307"/>
      <c r="J108" s="307"/>
      <c r="K108" s="307"/>
      <c r="L108" s="307"/>
      <c r="M108" s="307"/>
      <c r="N108" s="307"/>
    </row>
    <row r="109" spans="1:14" s="3" customFormat="1" ht="20.100000000000001" customHeight="1">
      <c r="A109" s="172" t="s">
        <v>90</v>
      </c>
      <c r="B109" s="5">
        <v>1310</v>
      </c>
      <c r="C109" s="221">
        <f>C103+C104-C105-C106-C107-C108</f>
        <v>-538</v>
      </c>
      <c r="D109" s="221">
        <f>D103+D104-D105-D106-D107-D108</f>
        <v>-505</v>
      </c>
      <c r="E109" s="221">
        <f>E103+E104-E105-E106-E107-E108</f>
        <v>37</v>
      </c>
      <c r="F109" s="221">
        <f>F103+F104-F105-F106-F107-F108</f>
        <v>-505</v>
      </c>
      <c r="G109" s="47">
        <f t="shared" si="6"/>
        <v>-542</v>
      </c>
      <c r="H109" s="64">
        <f t="shared" si="7"/>
        <v>-1364.864864864865</v>
      </c>
      <c r="I109" s="309"/>
      <c r="J109" s="309"/>
      <c r="K109" s="309"/>
      <c r="L109" s="309"/>
      <c r="M109" s="309"/>
      <c r="N109" s="309"/>
    </row>
    <row r="110" spans="1:14" s="3" customFormat="1" ht="20.100000000000001" customHeight="1">
      <c r="A110" s="199" t="s">
        <v>116</v>
      </c>
      <c r="B110" s="199"/>
      <c r="C110" s="199"/>
      <c r="D110" s="199"/>
      <c r="E110" s="199"/>
      <c r="F110" s="199"/>
      <c r="G110" s="47">
        <f t="shared" si="6"/>
        <v>0</v>
      </c>
      <c r="H110" s="64"/>
      <c r="I110" s="310"/>
      <c r="J110" s="310"/>
      <c r="K110" s="310"/>
      <c r="L110" s="310"/>
      <c r="M110" s="310"/>
      <c r="N110" s="310"/>
    </row>
    <row r="111" spans="1:14" s="3" customFormat="1" ht="20.100000000000001" customHeight="1">
      <c r="A111" s="215" t="s">
        <v>144</v>
      </c>
      <c r="B111" s="4">
        <v>1400</v>
      </c>
      <c r="C111" s="47">
        <f>C112+C113</f>
        <v>188</v>
      </c>
      <c r="D111" s="47">
        <f>D112+D113</f>
        <v>626</v>
      </c>
      <c r="E111" s="47">
        <f>E112+E113</f>
        <v>179</v>
      </c>
      <c r="F111" s="47">
        <f>F112+F113</f>
        <v>626</v>
      </c>
      <c r="G111" s="47">
        <f t="shared" si="6"/>
        <v>447</v>
      </c>
      <c r="H111" s="64">
        <f t="shared" si="7"/>
        <v>349.72067039106145</v>
      </c>
      <c r="I111" s="307"/>
      <c r="J111" s="307"/>
      <c r="K111" s="307"/>
      <c r="L111" s="307"/>
      <c r="M111" s="307"/>
      <c r="N111" s="307"/>
    </row>
    <row r="112" spans="1:14" s="3" customFormat="1" ht="20.100000000000001" customHeight="1">
      <c r="A112" s="215" t="s">
        <v>145</v>
      </c>
      <c r="B112" s="205">
        <v>1401</v>
      </c>
      <c r="C112" s="47">
        <f>-C28+8</f>
        <v>144</v>
      </c>
      <c r="D112" s="47">
        <f>-D28</f>
        <v>580</v>
      </c>
      <c r="E112" s="47">
        <f>-E28+15</f>
        <v>105</v>
      </c>
      <c r="F112" s="47">
        <f>-F28</f>
        <v>580</v>
      </c>
      <c r="G112" s="47">
        <f t="shared" si="6"/>
        <v>475</v>
      </c>
      <c r="H112" s="64">
        <f t="shared" si="7"/>
        <v>552.38095238095241</v>
      </c>
      <c r="I112" s="294"/>
      <c r="J112" s="294"/>
      <c r="K112" s="294"/>
      <c r="L112" s="294"/>
      <c r="M112" s="294"/>
      <c r="N112" s="294"/>
    </row>
    <row r="113" spans="1:14" s="3" customFormat="1" ht="20.100000000000001" customHeight="1">
      <c r="A113" s="215" t="s">
        <v>22</v>
      </c>
      <c r="B113" s="205">
        <v>1402</v>
      </c>
      <c r="C113" s="47">
        <f>-(C29+C30)</f>
        <v>44</v>
      </c>
      <c r="D113" s="47">
        <f>-(D29+D30)</f>
        <v>46</v>
      </c>
      <c r="E113" s="47">
        <f>-(E29+E30)</f>
        <v>74</v>
      </c>
      <c r="F113" s="47">
        <f>-(F29+F30)</f>
        <v>46</v>
      </c>
      <c r="G113" s="47">
        <f t="shared" si="6"/>
        <v>-28</v>
      </c>
      <c r="H113" s="64">
        <f t="shared" si="7"/>
        <v>62.162162162162161</v>
      </c>
      <c r="I113" s="294"/>
      <c r="J113" s="294"/>
      <c r="K113" s="294"/>
      <c r="L113" s="294"/>
      <c r="M113" s="294"/>
      <c r="N113" s="294"/>
    </row>
    <row r="114" spans="1:14" s="3" customFormat="1" ht="20.100000000000001" customHeight="1">
      <c r="A114" s="215" t="s">
        <v>5</v>
      </c>
      <c r="B114" s="7">
        <v>1410</v>
      </c>
      <c r="C114" s="47">
        <f t="shared" ref="C114:F115" si="8">-(C31+C46)</f>
        <v>2158</v>
      </c>
      <c r="D114" s="47">
        <f t="shared" si="8"/>
        <v>2547</v>
      </c>
      <c r="E114" s="47">
        <f t="shared" si="8"/>
        <v>2636</v>
      </c>
      <c r="F114" s="47">
        <f t="shared" si="8"/>
        <v>2547</v>
      </c>
      <c r="G114" s="47">
        <f t="shared" si="6"/>
        <v>-89</v>
      </c>
      <c r="H114" s="64">
        <f t="shared" si="7"/>
        <v>96.623672230652502</v>
      </c>
      <c r="I114" s="307"/>
      <c r="J114" s="307"/>
      <c r="K114" s="307"/>
      <c r="L114" s="307"/>
      <c r="M114" s="307"/>
      <c r="N114" s="307"/>
    </row>
    <row r="115" spans="1:14" s="3" customFormat="1" ht="20.100000000000001" customHeight="1">
      <c r="A115" s="215" t="s">
        <v>6</v>
      </c>
      <c r="B115" s="7">
        <v>1420</v>
      </c>
      <c r="C115" s="47">
        <f t="shared" si="8"/>
        <v>484</v>
      </c>
      <c r="D115" s="47">
        <f t="shared" si="8"/>
        <v>622</v>
      </c>
      <c r="E115" s="47">
        <f t="shared" si="8"/>
        <v>580</v>
      </c>
      <c r="F115" s="47">
        <f t="shared" si="8"/>
        <v>622</v>
      </c>
      <c r="G115" s="47">
        <f t="shared" si="6"/>
        <v>42</v>
      </c>
      <c r="H115" s="64">
        <f t="shared" si="7"/>
        <v>107.24137931034483</v>
      </c>
      <c r="I115" s="307"/>
      <c r="J115" s="307"/>
      <c r="K115" s="307"/>
      <c r="L115" s="307"/>
      <c r="M115" s="307"/>
      <c r="N115" s="307"/>
    </row>
    <row r="116" spans="1:14" s="3" customFormat="1" ht="20.100000000000001" customHeight="1">
      <c r="A116" s="215" t="s">
        <v>7</v>
      </c>
      <c r="B116" s="7">
        <v>1430</v>
      </c>
      <c r="C116" s="47">
        <f>-(C34+C48)</f>
        <v>22</v>
      </c>
      <c r="D116" s="47">
        <f>-(D34+D48)</f>
        <v>102</v>
      </c>
      <c r="E116" s="47">
        <f>-(E34+E48)</f>
        <v>37</v>
      </c>
      <c r="F116" s="47">
        <f>-(F34+F48)</f>
        <v>102</v>
      </c>
      <c r="G116" s="47">
        <f t="shared" si="6"/>
        <v>65</v>
      </c>
      <c r="H116" s="64">
        <f t="shared" si="7"/>
        <v>275.67567567567568</v>
      </c>
      <c r="I116" s="307"/>
      <c r="J116" s="307"/>
      <c r="K116" s="307"/>
      <c r="L116" s="307"/>
      <c r="M116" s="307"/>
      <c r="N116" s="307"/>
    </row>
    <row r="117" spans="1:14" s="3" customFormat="1" ht="20.100000000000001" customHeight="1">
      <c r="A117" s="215" t="s">
        <v>23</v>
      </c>
      <c r="B117" s="7">
        <v>1440</v>
      </c>
      <c r="C117" s="47">
        <v>432</v>
      </c>
      <c r="D117" s="47">
        <f>-(D33+D36+D45+D60)</f>
        <v>594</v>
      </c>
      <c r="E117" s="47">
        <f>-(E33+E36+E45+E60+E57)-15</f>
        <v>388</v>
      </c>
      <c r="F117" s="47">
        <f>-(F33+F36+F45+F60+F57)</f>
        <v>594</v>
      </c>
      <c r="G117" s="47">
        <f t="shared" si="6"/>
        <v>206</v>
      </c>
      <c r="H117" s="64">
        <f t="shared" si="7"/>
        <v>153.09278350515461</v>
      </c>
      <c r="I117" s="307"/>
      <c r="J117" s="307"/>
      <c r="K117" s="307"/>
      <c r="L117" s="307"/>
      <c r="M117" s="307"/>
      <c r="N117" s="307"/>
    </row>
    <row r="118" spans="1:14" s="3" customFormat="1">
      <c r="A118" s="199" t="s">
        <v>41</v>
      </c>
      <c r="B118" s="27">
        <v>1450</v>
      </c>
      <c r="C118" s="221">
        <f>SUM(C111,C114:C117)</f>
        <v>3284</v>
      </c>
      <c r="D118" s="221">
        <f>SUM(D111,D114:D117)</f>
        <v>4491</v>
      </c>
      <c r="E118" s="221">
        <f>SUM(E111,E114:E117)</f>
        <v>3820</v>
      </c>
      <c r="F118" s="221">
        <f>SUM(F111,F114:F117)</f>
        <v>4491</v>
      </c>
      <c r="G118" s="47">
        <f t="shared" si="6"/>
        <v>671</v>
      </c>
      <c r="H118" s="64">
        <f t="shared" si="7"/>
        <v>117.56544502617801</v>
      </c>
      <c r="I118" s="309"/>
      <c r="J118" s="309"/>
      <c r="K118" s="309"/>
      <c r="L118" s="309"/>
      <c r="M118" s="309"/>
      <c r="N118" s="309"/>
    </row>
    <row r="119" spans="1:14" s="3" customFormat="1">
      <c r="A119" s="203"/>
      <c r="B119" s="34"/>
      <c r="C119" s="34"/>
      <c r="D119" s="34"/>
      <c r="E119" s="34"/>
      <c r="F119" s="34"/>
      <c r="G119" s="34"/>
      <c r="H119" s="34"/>
      <c r="I119" s="34"/>
    </row>
    <row r="120" spans="1:14" s="3" customFormat="1">
      <c r="A120" s="203"/>
      <c r="B120" s="34"/>
      <c r="C120" s="34"/>
      <c r="D120" s="34"/>
      <c r="E120" s="34"/>
      <c r="F120" s="34"/>
      <c r="G120" s="34"/>
      <c r="H120" s="34"/>
      <c r="I120" s="34"/>
    </row>
    <row r="121" spans="1:14">
      <c r="A121" s="15"/>
    </row>
    <row r="122" spans="1:14" s="192" customFormat="1" ht="18.75" customHeight="1">
      <c r="A122" s="214" t="s">
        <v>410</v>
      </c>
      <c r="B122" s="173"/>
      <c r="C122" s="273" t="s">
        <v>70</v>
      </c>
      <c r="D122" s="274"/>
      <c r="E122" s="274"/>
      <c r="F122" s="274"/>
      <c r="G122" s="174"/>
      <c r="H122" s="195" t="s">
        <v>411</v>
      </c>
    </row>
    <row r="123" spans="1:14" ht="18.75" customHeight="1">
      <c r="A123" s="28" t="s">
        <v>412</v>
      </c>
      <c r="B123" s="100"/>
      <c r="D123" s="243" t="s">
        <v>55</v>
      </c>
      <c r="E123" s="243"/>
      <c r="F123" s="100"/>
      <c r="G123" s="100"/>
      <c r="H123" s="284"/>
      <c r="I123" s="284"/>
      <c r="J123" s="284"/>
      <c r="K123" s="284"/>
      <c r="L123" s="284"/>
    </row>
    <row r="124" spans="1:14">
      <c r="A124" s="15"/>
    </row>
    <row r="125" spans="1:14">
      <c r="A125" s="15"/>
    </row>
    <row r="126" spans="1:14">
      <c r="A126" s="15"/>
    </row>
    <row r="127" spans="1:14">
      <c r="A127" s="15"/>
    </row>
    <row r="128" spans="1:14">
      <c r="A128" s="15"/>
    </row>
    <row r="129" spans="1:9">
      <c r="A129" s="15"/>
    </row>
    <row r="130" spans="1:9">
      <c r="A130" s="15"/>
    </row>
    <row r="131" spans="1:9">
      <c r="A131" s="15"/>
    </row>
    <row r="132" spans="1:9">
      <c r="A132" s="15"/>
    </row>
    <row r="133" spans="1:9">
      <c r="A133" s="15"/>
    </row>
    <row r="134" spans="1:9">
      <c r="A134" s="15"/>
    </row>
    <row r="135" spans="1:9">
      <c r="A135" s="15"/>
    </row>
    <row r="136" spans="1:9">
      <c r="A136" s="15"/>
      <c r="B136" s="213"/>
      <c r="C136" s="213"/>
      <c r="D136" s="213"/>
      <c r="E136" s="213"/>
      <c r="F136" s="213"/>
      <c r="G136" s="213"/>
      <c r="H136" s="213"/>
      <c r="I136" s="213"/>
    </row>
    <row r="137" spans="1:9">
      <c r="A137" s="15"/>
      <c r="B137" s="213"/>
      <c r="C137" s="213"/>
      <c r="D137" s="213"/>
      <c r="E137" s="213"/>
      <c r="F137" s="213"/>
      <c r="G137" s="213"/>
      <c r="H137" s="213"/>
      <c r="I137" s="213"/>
    </row>
    <row r="138" spans="1:9">
      <c r="A138" s="15"/>
      <c r="B138" s="213"/>
      <c r="C138" s="213"/>
      <c r="D138" s="213"/>
      <c r="E138" s="213"/>
      <c r="F138" s="213"/>
      <c r="G138" s="213"/>
      <c r="H138" s="213"/>
      <c r="I138" s="213"/>
    </row>
    <row r="139" spans="1:9">
      <c r="A139" s="15"/>
      <c r="B139" s="213"/>
      <c r="C139" s="213"/>
      <c r="D139" s="213"/>
      <c r="E139" s="213"/>
      <c r="F139" s="213"/>
      <c r="G139" s="213"/>
      <c r="H139" s="213"/>
      <c r="I139" s="213"/>
    </row>
    <row r="140" spans="1:9">
      <c r="A140" s="15"/>
      <c r="B140" s="213"/>
      <c r="C140" s="213"/>
      <c r="D140" s="213"/>
      <c r="E140" s="213"/>
      <c r="F140" s="213"/>
      <c r="G140" s="213"/>
      <c r="H140" s="213"/>
      <c r="I140" s="213"/>
    </row>
    <row r="141" spans="1:9">
      <c r="A141" s="15"/>
      <c r="B141" s="213"/>
      <c r="C141" s="213"/>
      <c r="D141" s="213"/>
      <c r="E141" s="213"/>
      <c r="F141" s="213"/>
      <c r="G141" s="213"/>
      <c r="H141" s="213"/>
      <c r="I141" s="213"/>
    </row>
    <row r="142" spans="1:9">
      <c r="A142" s="15"/>
      <c r="B142" s="213"/>
      <c r="C142" s="213"/>
      <c r="D142" s="213"/>
      <c r="E142" s="213"/>
      <c r="F142" s="213"/>
      <c r="G142" s="213"/>
      <c r="H142" s="213"/>
      <c r="I142" s="213"/>
    </row>
    <row r="143" spans="1:9">
      <c r="A143" s="15"/>
      <c r="B143" s="213"/>
      <c r="C143" s="213"/>
      <c r="D143" s="213"/>
      <c r="E143" s="213"/>
      <c r="F143" s="213"/>
      <c r="G143" s="213"/>
      <c r="H143" s="213"/>
      <c r="I143" s="213"/>
    </row>
    <row r="144" spans="1:9">
      <c r="A144" s="15"/>
      <c r="B144" s="213"/>
      <c r="C144" s="213"/>
      <c r="D144" s="213"/>
      <c r="E144" s="213"/>
      <c r="F144" s="213"/>
      <c r="G144" s="213"/>
      <c r="H144" s="213"/>
      <c r="I144" s="213"/>
    </row>
    <row r="145" spans="1:9">
      <c r="A145" s="15"/>
      <c r="B145" s="213"/>
      <c r="C145" s="213"/>
      <c r="D145" s="213"/>
      <c r="E145" s="213"/>
      <c r="F145" s="213"/>
      <c r="G145" s="213"/>
      <c r="H145" s="213"/>
      <c r="I145" s="213"/>
    </row>
    <row r="146" spans="1:9">
      <c r="A146" s="15"/>
      <c r="B146" s="213"/>
      <c r="C146" s="213"/>
      <c r="D146" s="213"/>
      <c r="E146" s="213"/>
      <c r="F146" s="213"/>
      <c r="G146" s="213"/>
      <c r="H146" s="213"/>
      <c r="I146" s="213"/>
    </row>
    <row r="147" spans="1:9">
      <c r="A147" s="15"/>
      <c r="B147" s="213"/>
      <c r="C147" s="213"/>
      <c r="D147" s="213"/>
      <c r="E147" s="213"/>
      <c r="F147" s="213"/>
      <c r="G147" s="213"/>
      <c r="H147" s="213"/>
      <c r="I147" s="213"/>
    </row>
    <row r="148" spans="1:9">
      <c r="A148" s="15"/>
      <c r="B148" s="213"/>
      <c r="C148" s="213"/>
      <c r="D148" s="213"/>
      <c r="E148" s="213"/>
      <c r="F148" s="213"/>
      <c r="G148" s="213"/>
      <c r="H148" s="213"/>
      <c r="I148" s="213"/>
    </row>
    <row r="149" spans="1:9">
      <c r="A149" s="15"/>
      <c r="B149" s="213"/>
      <c r="C149" s="213"/>
      <c r="D149" s="213"/>
      <c r="E149" s="213"/>
      <c r="F149" s="213"/>
      <c r="G149" s="213"/>
      <c r="H149" s="213"/>
      <c r="I149" s="213"/>
    </row>
    <row r="150" spans="1:9">
      <c r="A150" s="15"/>
      <c r="B150" s="213"/>
      <c r="C150" s="213"/>
      <c r="D150" s="213"/>
      <c r="E150" s="213"/>
      <c r="F150" s="213"/>
      <c r="G150" s="213"/>
      <c r="H150" s="213"/>
      <c r="I150" s="213"/>
    </row>
    <row r="151" spans="1:9">
      <c r="A151" s="15"/>
      <c r="B151" s="213"/>
      <c r="C151" s="213"/>
      <c r="D151" s="213"/>
      <c r="E151" s="213"/>
      <c r="F151" s="213"/>
      <c r="G151" s="213"/>
      <c r="H151" s="213"/>
      <c r="I151" s="213"/>
    </row>
    <row r="152" spans="1:9">
      <c r="A152" s="15"/>
      <c r="B152" s="213"/>
      <c r="C152" s="213"/>
      <c r="D152" s="213"/>
      <c r="E152" s="213"/>
      <c r="F152" s="213"/>
      <c r="G152" s="213"/>
      <c r="H152" s="213"/>
      <c r="I152" s="213"/>
    </row>
    <row r="153" spans="1:9">
      <c r="A153" s="15"/>
      <c r="B153" s="213"/>
      <c r="C153" s="213"/>
      <c r="D153" s="213"/>
      <c r="E153" s="213"/>
      <c r="F153" s="213"/>
      <c r="G153" s="213"/>
      <c r="H153" s="213"/>
      <c r="I153" s="213"/>
    </row>
    <row r="154" spans="1:9">
      <c r="A154" s="15"/>
      <c r="B154" s="213"/>
      <c r="C154" s="213"/>
      <c r="D154" s="213"/>
      <c r="E154" s="213"/>
      <c r="F154" s="213"/>
      <c r="G154" s="213"/>
      <c r="H154" s="213"/>
      <c r="I154" s="213"/>
    </row>
    <row r="155" spans="1:9">
      <c r="A155" s="15"/>
      <c r="B155" s="213"/>
      <c r="C155" s="213"/>
      <c r="D155" s="213"/>
      <c r="E155" s="213"/>
      <c r="F155" s="213"/>
      <c r="G155" s="213"/>
      <c r="H155" s="213"/>
      <c r="I155" s="213"/>
    </row>
    <row r="156" spans="1:9">
      <c r="A156" s="15"/>
      <c r="B156" s="213"/>
      <c r="C156" s="213"/>
      <c r="D156" s="213"/>
      <c r="E156" s="213"/>
      <c r="F156" s="213"/>
      <c r="G156" s="213"/>
      <c r="H156" s="213"/>
      <c r="I156" s="213"/>
    </row>
    <row r="157" spans="1:9">
      <c r="A157" s="15"/>
      <c r="B157" s="213"/>
      <c r="C157" s="213"/>
      <c r="D157" s="213"/>
      <c r="E157" s="213"/>
      <c r="F157" s="213"/>
      <c r="G157" s="213"/>
      <c r="H157" s="213"/>
      <c r="I157" s="213"/>
    </row>
    <row r="158" spans="1:9">
      <c r="A158" s="15"/>
      <c r="B158" s="213"/>
      <c r="C158" s="213"/>
      <c r="D158" s="213"/>
      <c r="E158" s="213"/>
      <c r="F158" s="213"/>
      <c r="G158" s="213"/>
      <c r="H158" s="213"/>
      <c r="I158" s="213"/>
    </row>
    <row r="159" spans="1:9">
      <c r="A159" s="15"/>
      <c r="B159" s="213"/>
      <c r="C159" s="213"/>
      <c r="D159" s="213"/>
      <c r="E159" s="213"/>
      <c r="F159" s="213"/>
      <c r="G159" s="213"/>
      <c r="H159" s="213"/>
      <c r="I159" s="213"/>
    </row>
    <row r="160" spans="1:9">
      <c r="A160" s="15"/>
      <c r="B160" s="213"/>
      <c r="C160" s="213"/>
      <c r="D160" s="213"/>
      <c r="E160" s="213"/>
      <c r="F160" s="213"/>
      <c r="G160" s="213"/>
      <c r="H160" s="213"/>
      <c r="I160" s="213"/>
    </row>
    <row r="161" spans="1:9">
      <c r="A161" s="15"/>
      <c r="B161" s="213"/>
      <c r="C161" s="213"/>
      <c r="D161" s="213"/>
      <c r="E161" s="213"/>
      <c r="F161" s="213"/>
      <c r="G161" s="213"/>
      <c r="H161" s="213"/>
      <c r="I161" s="213"/>
    </row>
    <row r="162" spans="1:9">
      <c r="A162" s="15"/>
      <c r="B162" s="213"/>
      <c r="C162" s="213"/>
      <c r="D162" s="213"/>
      <c r="E162" s="213"/>
      <c r="F162" s="213"/>
      <c r="G162" s="213"/>
      <c r="H162" s="213"/>
      <c r="I162" s="213"/>
    </row>
    <row r="163" spans="1:9">
      <c r="A163" s="15"/>
      <c r="B163" s="213"/>
      <c r="C163" s="213"/>
      <c r="D163" s="213"/>
      <c r="E163" s="213"/>
      <c r="F163" s="213"/>
      <c r="G163" s="213"/>
      <c r="H163" s="213"/>
      <c r="I163" s="213"/>
    </row>
    <row r="164" spans="1:9">
      <c r="A164" s="15"/>
      <c r="B164" s="213"/>
      <c r="C164" s="213"/>
      <c r="D164" s="213"/>
      <c r="E164" s="213"/>
      <c r="F164" s="213"/>
      <c r="G164" s="213"/>
      <c r="H164" s="213"/>
      <c r="I164" s="213"/>
    </row>
    <row r="165" spans="1:9">
      <c r="A165" s="15"/>
      <c r="B165" s="213"/>
      <c r="C165" s="213"/>
      <c r="D165" s="213"/>
      <c r="E165" s="213"/>
      <c r="F165" s="213"/>
      <c r="G165" s="213"/>
      <c r="H165" s="213"/>
      <c r="I165" s="213"/>
    </row>
    <row r="166" spans="1:9">
      <c r="A166" s="15"/>
      <c r="B166" s="213"/>
      <c r="C166" s="213"/>
      <c r="D166" s="213"/>
      <c r="E166" s="213"/>
      <c r="F166" s="213"/>
      <c r="G166" s="213"/>
      <c r="H166" s="213"/>
      <c r="I166" s="213"/>
    </row>
    <row r="167" spans="1:9">
      <c r="A167" s="15"/>
      <c r="B167" s="213"/>
      <c r="C167" s="213"/>
      <c r="D167" s="213"/>
      <c r="E167" s="213"/>
      <c r="F167" s="213"/>
      <c r="G167" s="213"/>
      <c r="H167" s="213"/>
      <c r="I167" s="213"/>
    </row>
    <row r="168" spans="1:9">
      <c r="A168" s="15"/>
      <c r="B168" s="213"/>
      <c r="C168" s="213"/>
      <c r="D168" s="213"/>
      <c r="E168" s="213"/>
      <c r="F168" s="213"/>
      <c r="G168" s="213"/>
      <c r="H168" s="213"/>
      <c r="I168" s="213"/>
    </row>
    <row r="169" spans="1:9">
      <c r="A169" s="15"/>
      <c r="B169" s="213"/>
      <c r="C169" s="213"/>
      <c r="D169" s="213"/>
      <c r="E169" s="213"/>
      <c r="F169" s="213"/>
      <c r="G169" s="213"/>
      <c r="H169" s="213"/>
      <c r="I169" s="213"/>
    </row>
    <row r="170" spans="1:9">
      <c r="A170" s="15"/>
      <c r="B170" s="213"/>
      <c r="C170" s="213"/>
      <c r="D170" s="213"/>
      <c r="E170" s="213"/>
      <c r="F170" s="213"/>
      <c r="G170" s="213"/>
      <c r="H170" s="213"/>
      <c r="I170" s="213"/>
    </row>
    <row r="171" spans="1:9">
      <c r="A171" s="15"/>
      <c r="B171" s="213"/>
      <c r="C171" s="213"/>
      <c r="D171" s="213"/>
      <c r="E171" s="213"/>
      <c r="F171" s="213"/>
      <c r="G171" s="213"/>
      <c r="H171" s="213"/>
      <c r="I171" s="213"/>
    </row>
    <row r="172" spans="1:9">
      <c r="A172" s="15"/>
      <c r="B172" s="213"/>
      <c r="C172" s="213"/>
      <c r="D172" s="213"/>
      <c r="E172" s="213"/>
      <c r="F172" s="213"/>
      <c r="G172" s="213"/>
      <c r="H172" s="213"/>
      <c r="I172" s="213"/>
    </row>
    <row r="173" spans="1:9">
      <c r="A173" s="15"/>
      <c r="B173" s="213"/>
      <c r="C173" s="213"/>
      <c r="D173" s="213"/>
      <c r="E173" s="213"/>
      <c r="F173" s="213"/>
      <c r="G173" s="213"/>
      <c r="H173" s="213"/>
      <c r="I173" s="213"/>
    </row>
    <row r="174" spans="1:9">
      <c r="A174" s="15"/>
      <c r="B174" s="213"/>
      <c r="C174" s="213"/>
      <c r="D174" s="213"/>
      <c r="E174" s="213"/>
      <c r="F174" s="213"/>
      <c r="G174" s="213"/>
      <c r="H174" s="213"/>
      <c r="I174" s="213"/>
    </row>
    <row r="175" spans="1:9">
      <c r="A175" s="15"/>
      <c r="B175" s="213"/>
      <c r="C175" s="213"/>
      <c r="D175" s="213"/>
      <c r="E175" s="213"/>
      <c r="F175" s="213"/>
      <c r="G175" s="213"/>
      <c r="H175" s="213"/>
      <c r="I175" s="213"/>
    </row>
    <row r="176" spans="1:9">
      <c r="A176" s="15"/>
      <c r="B176" s="213"/>
      <c r="C176" s="213"/>
      <c r="D176" s="213"/>
      <c r="E176" s="213"/>
      <c r="F176" s="213"/>
      <c r="G176" s="213"/>
      <c r="H176" s="213"/>
      <c r="I176" s="213"/>
    </row>
    <row r="177" spans="1:9">
      <c r="A177" s="15"/>
      <c r="B177" s="213"/>
      <c r="C177" s="213"/>
      <c r="D177" s="213"/>
      <c r="E177" s="213"/>
      <c r="F177" s="213"/>
      <c r="G177" s="213"/>
      <c r="H177" s="213"/>
      <c r="I177" s="213"/>
    </row>
    <row r="178" spans="1:9">
      <c r="A178" s="15"/>
      <c r="B178" s="213"/>
      <c r="C178" s="213"/>
      <c r="D178" s="213"/>
      <c r="E178" s="213"/>
      <c r="F178" s="213"/>
      <c r="G178" s="213"/>
      <c r="H178" s="213"/>
      <c r="I178" s="213"/>
    </row>
    <row r="179" spans="1:9">
      <c r="A179" s="15"/>
      <c r="B179" s="213"/>
      <c r="C179" s="213"/>
      <c r="D179" s="213"/>
      <c r="E179" s="213"/>
      <c r="F179" s="213"/>
      <c r="G179" s="213"/>
      <c r="H179" s="213"/>
      <c r="I179" s="213"/>
    </row>
    <row r="180" spans="1:9">
      <c r="A180" s="15"/>
      <c r="B180" s="213"/>
      <c r="C180" s="213"/>
      <c r="D180" s="213"/>
      <c r="E180" s="213"/>
      <c r="F180" s="213"/>
      <c r="G180" s="213"/>
      <c r="H180" s="213"/>
      <c r="I180" s="213"/>
    </row>
    <row r="181" spans="1:9">
      <c r="A181" s="15"/>
      <c r="B181" s="213"/>
      <c r="C181" s="213"/>
      <c r="D181" s="213"/>
      <c r="E181" s="213"/>
      <c r="F181" s="213"/>
      <c r="G181" s="213"/>
      <c r="H181" s="213"/>
      <c r="I181" s="213"/>
    </row>
    <row r="182" spans="1:9">
      <c r="A182" s="28"/>
      <c r="B182" s="213"/>
      <c r="C182" s="213"/>
      <c r="D182" s="213"/>
      <c r="E182" s="213"/>
      <c r="F182" s="213"/>
      <c r="G182" s="213"/>
      <c r="H182" s="213"/>
      <c r="I182" s="213"/>
    </row>
    <row r="183" spans="1:9">
      <c r="A183" s="28"/>
      <c r="B183" s="213"/>
      <c r="C183" s="213"/>
      <c r="D183" s="213"/>
      <c r="E183" s="213"/>
      <c r="F183" s="213"/>
      <c r="G183" s="213"/>
      <c r="H183" s="213"/>
      <c r="I183" s="213"/>
    </row>
    <row r="184" spans="1:9">
      <c r="A184" s="28"/>
      <c r="B184" s="213"/>
      <c r="C184" s="213"/>
      <c r="D184" s="213"/>
      <c r="E184" s="213"/>
      <c r="F184" s="213"/>
      <c r="G184" s="213"/>
      <c r="H184" s="213"/>
      <c r="I184" s="213"/>
    </row>
    <row r="185" spans="1:9">
      <c r="A185" s="28"/>
      <c r="B185" s="213"/>
      <c r="C185" s="213"/>
      <c r="D185" s="213"/>
      <c r="E185" s="213"/>
      <c r="F185" s="213"/>
      <c r="G185" s="213"/>
      <c r="H185" s="213"/>
      <c r="I185" s="213"/>
    </row>
    <row r="186" spans="1:9">
      <c r="A186" s="28"/>
      <c r="B186" s="213"/>
      <c r="C186" s="213"/>
      <c r="D186" s="213"/>
      <c r="E186" s="213"/>
      <c r="F186" s="213"/>
      <c r="G186" s="213"/>
      <c r="H186" s="213"/>
      <c r="I186" s="213"/>
    </row>
    <row r="187" spans="1:9">
      <c r="A187" s="28"/>
      <c r="B187" s="213"/>
      <c r="C187" s="213"/>
      <c r="D187" s="213"/>
      <c r="E187" s="213"/>
      <c r="F187" s="213"/>
      <c r="G187" s="213"/>
      <c r="H187" s="213"/>
      <c r="I187" s="213"/>
    </row>
    <row r="188" spans="1:9">
      <c r="A188" s="28"/>
      <c r="B188" s="213"/>
      <c r="C188" s="213"/>
      <c r="D188" s="213"/>
      <c r="E188" s="213"/>
      <c r="F188" s="213"/>
      <c r="G188" s="213"/>
      <c r="H188" s="213"/>
      <c r="I188" s="213"/>
    </row>
    <row r="189" spans="1:9">
      <c r="A189" s="28"/>
      <c r="B189" s="213"/>
      <c r="C189" s="213"/>
      <c r="D189" s="213"/>
      <c r="E189" s="213"/>
      <c r="F189" s="213"/>
      <c r="G189" s="213"/>
      <c r="H189" s="213"/>
      <c r="I189" s="213"/>
    </row>
    <row r="190" spans="1:9">
      <c r="A190" s="28"/>
      <c r="B190" s="213"/>
      <c r="C190" s="213"/>
      <c r="D190" s="213"/>
      <c r="E190" s="213"/>
      <c r="F190" s="213"/>
      <c r="G190" s="213"/>
      <c r="H190" s="213"/>
      <c r="I190" s="213"/>
    </row>
    <row r="191" spans="1:9">
      <c r="A191" s="28"/>
      <c r="B191" s="213"/>
      <c r="C191" s="213"/>
      <c r="D191" s="213"/>
      <c r="E191" s="213"/>
      <c r="F191" s="213"/>
      <c r="G191" s="213"/>
      <c r="H191" s="213"/>
      <c r="I191" s="213"/>
    </row>
    <row r="192" spans="1:9">
      <c r="A192" s="28"/>
      <c r="B192" s="213"/>
      <c r="C192" s="213"/>
      <c r="D192" s="213"/>
      <c r="E192" s="213"/>
      <c r="F192" s="213"/>
      <c r="G192" s="213"/>
      <c r="H192" s="213"/>
      <c r="I192" s="213"/>
    </row>
    <row r="193" spans="1:9">
      <c r="A193" s="28"/>
      <c r="B193" s="213"/>
      <c r="C193" s="213"/>
      <c r="D193" s="213"/>
      <c r="E193" s="213"/>
      <c r="F193" s="213"/>
      <c r="G193" s="213"/>
      <c r="H193" s="213"/>
      <c r="I193" s="213"/>
    </row>
    <row r="194" spans="1:9">
      <c r="A194" s="28"/>
      <c r="B194" s="213"/>
      <c r="C194" s="213"/>
      <c r="D194" s="213"/>
      <c r="E194" s="213"/>
      <c r="F194" s="213"/>
      <c r="G194" s="213"/>
      <c r="H194" s="213"/>
      <c r="I194" s="213"/>
    </row>
    <row r="195" spans="1:9">
      <c r="A195" s="28"/>
      <c r="B195" s="213"/>
      <c r="C195" s="213"/>
      <c r="D195" s="213"/>
      <c r="E195" s="213"/>
      <c r="F195" s="213"/>
      <c r="G195" s="213"/>
      <c r="H195" s="213"/>
      <c r="I195" s="213"/>
    </row>
    <row r="196" spans="1:9">
      <c r="A196" s="28"/>
      <c r="B196" s="213"/>
      <c r="C196" s="213"/>
      <c r="D196" s="213"/>
      <c r="E196" s="213"/>
      <c r="F196" s="213"/>
      <c r="G196" s="213"/>
      <c r="H196" s="213"/>
      <c r="I196" s="213"/>
    </row>
    <row r="197" spans="1:9">
      <c r="A197" s="28"/>
      <c r="B197" s="213"/>
      <c r="C197" s="213"/>
      <c r="D197" s="213"/>
      <c r="E197" s="213"/>
      <c r="F197" s="213"/>
      <c r="G197" s="213"/>
      <c r="H197" s="213"/>
      <c r="I197" s="213"/>
    </row>
    <row r="198" spans="1:9">
      <c r="A198" s="28"/>
      <c r="B198" s="213"/>
      <c r="C198" s="213"/>
      <c r="D198" s="213"/>
      <c r="E198" s="213"/>
      <c r="F198" s="213"/>
      <c r="G198" s="213"/>
      <c r="H198" s="213"/>
      <c r="I198" s="213"/>
    </row>
    <row r="199" spans="1:9">
      <c r="A199" s="28"/>
      <c r="B199" s="213"/>
      <c r="C199" s="213"/>
      <c r="D199" s="213"/>
      <c r="E199" s="213"/>
      <c r="F199" s="213"/>
      <c r="G199" s="213"/>
      <c r="H199" s="213"/>
      <c r="I199" s="213"/>
    </row>
    <row r="200" spans="1:9">
      <c r="A200" s="28"/>
      <c r="B200" s="213"/>
      <c r="C200" s="213"/>
      <c r="D200" s="213"/>
      <c r="E200" s="213"/>
      <c r="F200" s="213"/>
      <c r="G200" s="213"/>
      <c r="H200" s="213"/>
      <c r="I200" s="213"/>
    </row>
    <row r="201" spans="1:9">
      <c r="A201" s="28"/>
      <c r="B201" s="213"/>
      <c r="C201" s="213"/>
      <c r="D201" s="213"/>
      <c r="E201" s="213"/>
      <c r="F201" s="213"/>
      <c r="G201" s="213"/>
      <c r="H201" s="213"/>
      <c r="I201" s="213"/>
    </row>
    <row r="202" spans="1:9">
      <c r="A202" s="28"/>
      <c r="B202" s="213"/>
      <c r="C202" s="213"/>
      <c r="D202" s="213"/>
      <c r="E202" s="213"/>
      <c r="F202" s="213"/>
      <c r="G202" s="213"/>
      <c r="H202" s="213"/>
      <c r="I202" s="213"/>
    </row>
    <row r="203" spans="1:9">
      <c r="A203" s="28"/>
      <c r="B203" s="213"/>
      <c r="C203" s="213"/>
      <c r="D203" s="213"/>
      <c r="E203" s="213"/>
      <c r="F203" s="213"/>
      <c r="G203" s="213"/>
      <c r="H203" s="213"/>
      <c r="I203" s="213"/>
    </row>
    <row r="204" spans="1:9">
      <c r="A204" s="28"/>
      <c r="B204" s="213"/>
      <c r="C204" s="213"/>
      <c r="D204" s="213"/>
      <c r="E204" s="213"/>
      <c r="F204" s="213"/>
      <c r="G204" s="213"/>
      <c r="H204" s="213"/>
      <c r="I204" s="213"/>
    </row>
    <row r="205" spans="1:9">
      <c r="A205" s="28"/>
      <c r="B205" s="213"/>
      <c r="C205" s="213"/>
      <c r="D205" s="213"/>
      <c r="E205" s="213"/>
      <c r="F205" s="213"/>
      <c r="G205" s="213"/>
      <c r="H205" s="213"/>
      <c r="I205" s="213"/>
    </row>
    <row r="206" spans="1:9">
      <c r="A206" s="28"/>
      <c r="B206" s="213"/>
      <c r="C206" s="213"/>
      <c r="D206" s="213"/>
      <c r="E206" s="213"/>
      <c r="F206" s="213"/>
      <c r="G206" s="213"/>
      <c r="H206" s="213"/>
      <c r="I206" s="213"/>
    </row>
    <row r="207" spans="1:9">
      <c r="A207" s="28"/>
      <c r="B207" s="213"/>
      <c r="C207" s="213"/>
      <c r="D207" s="213"/>
      <c r="E207" s="213"/>
      <c r="F207" s="213"/>
      <c r="G207" s="213"/>
      <c r="H207" s="213"/>
      <c r="I207" s="213"/>
    </row>
    <row r="208" spans="1:9">
      <c r="A208" s="28"/>
      <c r="B208" s="213"/>
      <c r="C208" s="213"/>
      <c r="D208" s="213"/>
      <c r="E208" s="213"/>
      <c r="F208" s="213"/>
      <c r="G208" s="213"/>
      <c r="H208" s="213"/>
      <c r="I208" s="213"/>
    </row>
    <row r="209" spans="1:9">
      <c r="A209" s="28"/>
      <c r="B209" s="213"/>
      <c r="C209" s="213"/>
      <c r="D209" s="213"/>
      <c r="E209" s="213"/>
      <c r="F209" s="213"/>
      <c r="G209" s="213"/>
      <c r="H209" s="213"/>
      <c r="I209" s="213"/>
    </row>
    <row r="210" spans="1:9">
      <c r="A210" s="28"/>
      <c r="B210" s="213"/>
      <c r="C210" s="213"/>
      <c r="D210" s="213"/>
      <c r="E210" s="213"/>
      <c r="F210" s="213"/>
      <c r="G210" s="213"/>
      <c r="H210" s="213"/>
      <c r="I210" s="213"/>
    </row>
    <row r="211" spans="1:9">
      <c r="A211" s="28"/>
      <c r="B211" s="213"/>
      <c r="C211" s="213"/>
      <c r="D211" s="213"/>
      <c r="E211" s="213"/>
      <c r="F211" s="213"/>
      <c r="G211" s="213"/>
      <c r="H211" s="213"/>
      <c r="I211" s="213"/>
    </row>
    <row r="212" spans="1:9">
      <c r="A212" s="28"/>
      <c r="B212" s="213"/>
      <c r="C212" s="213"/>
      <c r="D212" s="213"/>
      <c r="E212" s="213"/>
      <c r="F212" s="213"/>
      <c r="G212" s="213"/>
      <c r="H212" s="213"/>
      <c r="I212" s="213"/>
    </row>
    <row r="213" spans="1:9">
      <c r="A213" s="28"/>
      <c r="B213" s="213"/>
      <c r="C213" s="213"/>
      <c r="D213" s="213"/>
      <c r="E213" s="213"/>
      <c r="F213" s="213"/>
      <c r="G213" s="213"/>
      <c r="H213" s="213"/>
      <c r="I213" s="213"/>
    </row>
    <row r="214" spans="1:9">
      <c r="A214" s="28"/>
      <c r="B214" s="213"/>
      <c r="C214" s="213"/>
      <c r="D214" s="213"/>
      <c r="E214" s="213"/>
      <c r="F214" s="213"/>
      <c r="G214" s="213"/>
      <c r="H214" s="213"/>
      <c r="I214" s="213"/>
    </row>
    <row r="215" spans="1:9">
      <c r="A215" s="28"/>
      <c r="B215" s="213"/>
      <c r="C215" s="213"/>
      <c r="D215" s="213"/>
      <c r="E215" s="213"/>
      <c r="F215" s="213"/>
      <c r="G215" s="213"/>
      <c r="H215" s="213"/>
      <c r="I215" s="213"/>
    </row>
    <row r="216" spans="1:9">
      <c r="A216" s="28"/>
      <c r="B216" s="213"/>
      <c r="C216" s="213"/>
      <c r="D216" s="213"/>
      <c r="E216" s="213"/>
      <c r="F216" s="213"/>
      <c r="G216" s="213"/>
      <c r="H216" s="213"/>
      <c r="I216" s="213"/>
    </row>
    <row r="217" spans="1:9">
      <c r="A217" s="28"/>
      <c r="B217" s="213"/>
      <c r="C217" s="213"/>
      <c r="D217" s="213"/>
      <c r="E217" s="213"/>
      <c r="F217" s="213"/>
      <c r="G217" s="213"/>
      <c r="H217" s="213"/>
      <c r="I217" s="213"/>
    </row>
    <row r="218" spans="1:9">
      <c r="A218" s="28"/>
      <c r="B218" s="213"/>
      <c r="C218" s="213"/>
      <c r="D218" s="213"/>
      <c r="E218" s="213"/>
      <c r="F218" s="213"/>
      <c r="G218" s="213"/>
      <c r="H218" s="213"/>
      <c r="I218" s="213"/>
    </row>
    <row r="219" spans="1:9">
      <c r="A219" s="28"/>
      <c r="B219" s="213"/>
      <c r="C219" s="213"/>
      <c r="D219" s="213"/>
      <c r="E219" s="213"/>
      <c r="F219" s="213"/>
      <c r="G219" s="213"/>
      <c r="H219" s="213"/>
      <c r="I219" s="213"/>
    </row>
    <row r="220" spans="1:9">
      <c r="A220" s="28"/>
      <c r="B220" s="213"/>
      <c r="C220" s="213"/>
      <c r="D220" s="213"/>
      <c r="E220" s="213"/>
      <c r="F220" s="213"/>
      <c r="G220" s="213"/>
      <c r="H220" s="213"/>
      <c r="I220" s="213"/>
    </row>
    <row r="221" spans="1:9">
      <c r="A221" s="28"/>
      <c r="B221" s="213"/>
      <c r="C221" s="213"/>
      <c r="D221" s="213"/>
      <c r="E221" s="213"/>
      <c r="F221" s="213"/>
      <c r="G221" s="213"/>
      <c r="H221" s="213"/>
      <c r="I221" s="213"/>
    </row>
    <row r="222" spans="1:9">
      <c r="A222" s="28"/>
      <c r="B222" s="213"/>
      <c r="C222" s="213"/>
      <c r="D222" s="213"/>
      <c r="E222" s="213"/>
      <c r="F222" s="213"/>
      <c r="G222" s="213"/>
      <c r="H222" s="213"/>
      <c r="I222" s="213"/>
    </row>
    <row r="223" spans="1:9">
      <c r="A223" s="28"/>
      <c r="B223" s="213"/>
      <c r="C223" s="213"/>
      <c r="D223" s="213"/>
      <c r="E223" s="213"/>
      <c r="F223" s="213"/>
      <c r="G223" s="213"/>
      <c r="H223" s="213"/>
      <c r="I223" s="213"/>
    </row>
    <row r="224" spans="1:9">
      <c r="A224" s="28"/>
      <c r="B224" s="213"/>
      <c r="C224" s="213"/>
      <c r="D224" s="213"/>
      <c r="E224" s="213"/>
      <c r="F224" s="213"/>
      <c r="G224" s="213"/>
      <c r="H224" s="213"/>
      <c r="I224" s="213"/>
    </row>
    <row r="225" spans="1:9">
      <c r="A225" s="28"/>
      <c r="B225" s="213"/>
      <c r="C225" s="213"/>
      <c r="D225" s="213"/>
      <c r="E225" s="213"/>
      <c r="F225" s="213"/>
      <c r="G225" s="213"/>
      <c r="H225" s="213"/>
      <c r="I225" s="213"/>
    </row>
    <row r="226" spans="1:9">
      <c r="A226" s="28"/>
      <c r="B226" s="213"/>
      <c r="C226" s="213"/>
      <c r="D226" s="213"/>
      <c r="E226" s="213"/>
      <c r="F226" s="213"/>
      <c r="G226" s="213"/>
      <c r="H226" s="213"/>
      <c r="I226" s="213"/>
    </row>
    <row r="227" spans="1:9">
      <c r="A227" s="28"/>
      <c r="B227" s="213"/>
      <c r="C227" s="213"/>
      <c r="D227" s="213"/>
      <c r="E227" s="213"/>
      <c r="F227" s="213"/>
      <c r="G227" s="213"/>
      <c r="H227" s="213"/>
      <c r="I227" s="213"/>
    </row>
    <row r="228" spans="1:9">
      <c r="A228" s="28"/>
      <c r="B228" s="213"/>
      <c r="C228" s="213"/>
      <c r="D228" s="213"/>
      <c r="E228" s="213"/>
      <c r="F228" s="213"/>
      <c r="G228" s="213"/>
      <c r="H228" s="213"/>
      <c r="I228" s="213"/>
    </row>
    <row r="229" spans="1:9">
      <c r="A229" s="28"/>
      <c r="B229" s="213"/>
      <c r="C229" s="213"/>
      <c r="D229" s="213"/>
      <c r="E229" s="213"/>
      <c r="F229" s="213"/>
      <c r="G229" s="213"/>
      <c r="H229" s="213"/>
      <c r="I229" s="213"/>
    </row>
    <row r="230" spans="1:9">
      <c r="A230" s="28"/>
      <c r="B230" s="213"/>
      <c r="C230" s="213"/>
      <c r="D230" s="213"/>
      <c r="E230" s="213"/>
      <c r="F230" s="213"/>
      <c r="G230" s="213"/>
      <c r="H230" s="213"/>
      <c r="I230" s="213"/>
    </row>
    <row r="231" spans="1:9">
      <c r="A231" s="28"/>
      <c r="B231" s="213"/>
      <c r="C231" s="213"/>
      <c r="D231" s="213"/>
      <c r="E231" s="213"/>
      <c r="F231" s="213"/>
      <c r="G231" s="213"/>
      <c r="H231" s="213"/>
      <c r="I231" s="213"/>
    </row>
    <row r="232" spans="1:9">
      <c r="A232" s="28"/>
      <c r="B232" s="213"/>
      <c r="C232" s="213"/>
      <c r="D232" s="213"/>
      <c r="E232" s="213"/>
      <c r="F232" s="213"/>
      <c r="G232" s="213"/>
      <c r="H232" s="213"/>
      <c r="I232" s="213"/>
    </row>
    <row r="233" spans="1:9">
      <c r="A233" s="28"/>
      <c r="B233" s="213"/>
      <c r="C233" s="213"/>
      <c r="D233" s="213"/>
      <c r="E233" s="213"/>
      <c r="F233" s="213"/>
      <c r="G233" s="213"/>
      <c r="H233" s="213"/>
      <c r="I233" s="213"/>
    </row>
    <row r="234" spans="1:9">
      <c r="A234" s="28"/>
      <c r="B234" s="213"/>
      <c r="C234" s="213"/>
      <c r="D234" s="213"/>
      <c r="E234" s="213"/>
      <c r="F234" s="213"/>
      <c r="G234" s="213"/>
      <c r="H234" s="213"/>
      <c r="I234" s="213"/>
    </row>
    <row r="235" spans="1:9">
      <c r="A235" s="28"/>
      <c r="B235" s="213"/>
      <c r="C235" s="213"/>
      <c r="D235" s="213"/>
      <c r="E235" s="213"/>
      <c r="F235" s="213"/>
      <c r="G235" s="213"/>
      <c r="H235" s="213"/>
      <c r="I235" s="213"/>
    </row>
    <row r="236" spans="1:9">
      <c r="A236" s="28"/>
      <c r="B236" s="213"/>
      <c r="C236" s="213"/>
      <c r="D236" s="213"/>
      <c r="E236" s="213"/>
      <c r="F236" s="213"/>
      <c r="G236" s="213"/>
      <c r="H236" s="213"/>
      <c r="I236" s="213"/>
    </row>
    <row r="237" spans="1:9">
      <c r="A237" s="28"/>
      <c r="B237" s="213"/>
      <c r="C237" s="213"/>
      <c r="D237" s="213"/>
      <c r="E237" s="213"/>
      <c r="F237" s="213"/>
      <c r="G237" s="213"/>
      <c r="H237" s="213"/>
      <c r="I237" s="213"/>
    </row>
    <row r="238" spans="1:9">
      <c r="A238" s="28"/>
      <c r="B238" s="213"/>
      <c r="C238" s="213"/>
      <c r="D238" s="213"/>
      <c r="E238" s="213"/>
      <c r="F238" s="213"/>
      <c r="G238" s="213"/>
      <c r="H238" s="213"/>
      <c r="I238" s="213"/>
    </row>
    <row r="239" spans="1:9">
      <c r="A239" s="28"/>
      <c r="B239" s="213"/>
      <c r="C239" s="213"/>
      <c r="D239" s="213"/>
      <c r="E239" s="213"/>
      <c r="F239" s="213"/>
      <c r="G239" s="213"/>
      <c r="H239" s="213"/>
      <c r="I239" s="213"/>
    </row>
    <row r="240" spans="1:9">
      <c r="A240" s="28"/>
      <c r="B240" s="213"/>
      <c r="C240" s="213"/>
      <c r="D240" s="213"/>
      <c r="E240" s="213"/>
      <c r="F240" s="213"/>
      <c r="G240" s="213"/>
      <c r="H240" s="213"/>
      <c r="I240" s="213"/>
    </row>
    <row r="241" spans="1:9">
      <c r="A241" s="28"/>
      <c r="B241" s="213"/>
      <c r="C241" s="213"/>
      <c r="D241" s="213"/>
      <c r="E241" s="213"/>
      <c r="F241" s="213"/>
      <c r="G241" s="213"/>
      <c r="H241" s="213"/>
      <c r="I241" s="213"/>
    </row>
    <row r="242" spans="1:9">
      <c r="A242" s="28"/>
      <c r="B242" s="213"/>
      <c r="C242" s="213"/>
      <c r="D242" s="213"/>
      <c r="E242" s="213"/>
      <c r="F242" s="213"/>
      <c r="G242" s="213"/>
      <c r="H242" s="213"/>
      <c r="I242" s="213"/>
    </row>
    <row r="243" spans="1:9">
      <c r="A243" s="28"/>
      <c r="B243" s="213"/>
      <c r="C243" s="213"/>
      <c r="D243" s="213"/>
      <c r="E243" s="213"/>
      <c r="F243" s="213"/>
      <c r="G243" s="213"/>
      <c r="H243" s="213"/>
      <c r="I243" s="213"/>
    </row>
    <row r="244" spans="1:9">
      <c r="A244" s="28"/>
      <c r="B244" s="213"/>
      <c r="C244" s="213"/>
      <c r="D244" s="213"/>
      <c r="E244" s="213"/>
      <c r="F244" s="213"/>
      <c r="G244" s="213"/>
      <c r="H244" s="213"/>
      <c r="I244" s="213"/>
    </row>
    <row r="245" spans="1:9">
      <c r="A245" s="28"/>
      <c r="B245" s="213"/>
      <c r="C245" s="213"/>
      <c r="D245" s="213"/>
      <c r="E245" s="213"/>
      <c r="F245" s="213"/>
      <c r="G245" s="213"/>
      <c r="H245" s="213"/>
      <c r="I245" s="213"/>
    </row>
    <row r="246" spans="1:9">
      <c r="A246" s="28"/>
      <c r="B246" s="213"/>
      <c r="C246" s="213"/>
      <c r="D246" s="213"/>
      <c r="E246" s="213"/>
      <c r="F246" s="213"/>
      <c r="G246" s="213"/>
      <c r="H246" s="213"/>
      <c r="I246" s="213"/>
    </row>
    <row r="247" spans="1:9">
      <c r="A247" s="28"/>
      <c r="B247" s="213"/>
      <c r="C247" s="213"/>
      <c r="D247" s="213"/>
      <c r="E247" s="213"/>
      <c r="F247" s="213"/>
      <c r="G247" s="213"/>
      <c r="H247" s="213"/>
      <c r="I247" s="213"/>
    </row>
    <row r="248" spans="1:9">
      <c r="A248" s="28"/>
      <c r="B248" s="213"/>
      <c r="C248" s="213"/>
      <c r="D248" s="213"/>
      <c r="E248" s="213"/>
      <c r="F248" s="213"/>
      <c r="G248" s="213"/>
      <c r="H248" s="213"/>
      <c r="I248" s="213"/>
    </row>
    <row r="249" spans="1:9">
      <c r="A249" s="28"/>
      <c r="B249" s="213"/>
      <c r="C249" s="213"/>
      <c r="D249" s="213"/>
      <c r="E249" s="213"/>
      <c r="F249" s="213"/>
      <c r="G249" s="213"/>
      <c r="H249" s="213"/>
      <c r="I249" s="213"/>
    </row>
    <row r="250" spans="1:9">
      <c r="A250" s="28"/>
      <c r="B250" s="213"/>
      <c r="C250" s="213"/>
      <c r="D250" s="213"/>
      <c r="E250" s="213"/>
      <c r="F250" s="213"/>
      <c r="G250" s="213"/>
      <c r="H250" s="213"/>
      <c r="I250" s="213"/>
    </row>
    <row r="251" spans="1:9">
      <c r="A251" s="28"/>
      <c r="B251" s="213"/>
      <c r="C251" s="213"/>
      <c r="D251" s="213"/>
      <c r="E251" s="213"/>
      <c r="F251" s="213"/>
      <c r="G251" s="213"/>
      <c r="H251" s="213"/>
      <c r="I251" s="213"/>
    </row>
    <row r="252" spans="1:9">
      <c r="A252" s="28"/>
      <c r="B252" s="213"/>
      <c r="C252" s="213"/>
      <c r="D252" s="213"/>
      <c r="E252" s="213"/>
      <c r="F252" s="213"/>
      <c r="G252" s="213"/>
      <c r="H252" s="213"/>
      <c r="I252" s="213"/>
    </row>
    <row r="253" spans="1:9">
      <c r="A253" s="28"/>
      <c r="B253" s="213"/>
      <c r="C253" s="213"/>
      <c r="D253" s="213"/>
      <c r="E253" s="213"/>
      <c r="F253" s="213"/>
      <c r="G253" s="213"/>
      <c r="H253" s="213"/>
      <c r="I253" s="213"/>
    </row>
    <row r="254" spans="1:9">
      <c r="A254" s="28"/>
      <c r="B254" s="213"/>
      <c r="C254" s="213"/>
      <c r="D254" s="213"/>
      <c r="E254" s="213"/>
      <c r="F254" s="213"/>
      <c r="G254" s="213"/>
      <c r="H254" s="213"/>
      <c r="I254" s="213"/>
    </row>
    <row r="255" spans="1:9">
      <c r="A255" s="28"/>
      <c r="B255" s="213"/>
      <c r="C255" s="213"/>
      <c r="D255" s="213"/>
      <c r="E255" s="213"/>
      <c r="F255" s="213"/>
      <c r="G255" s="213"/>
      <c r="H255" s="213"/>
      <c r="I255" s="213"/>
    </row>
    <row r="256" spans="1:9">
      <c r="A256" s="28"/>
      <c r="B256" s="213"/>
      <c r="C256" s="213"/>
      <c r="D256" s="213"/>
      <c r="E256" s="213"/>
      <c r="F256" s="213"/>
      <c r="G256" s="213"/>
      <c r="H256" s="213"/>
      <c r="I256" s="213"/>
    </row>
    <row r="257" spans="1:9">
      <c r="A257" s="28"/>
      <c r="B257" s="213"/>
      <c r="C257" s="213"/>
      <c r="D257" s="213"/>
      <c r="E257" s="213"/>
      <c r="F257" s="213"/>
      <c r="G257" s="213"/>
      <c r="H257" s="213"/>
      <c r="I257" s="213"/>
    </row>
    <row r="258" spans="1:9">
      <c r="A258" s="28"/>
      <c r="B258" s="213"/>
      <c r="C258" s="213"/>
      <c r="D258" s="213"/>
      <c r="E258" s="213"/>
      <c r="F258" s="213"/>
      <c r="G258" s="213"/>
      <c r="H258" s="213"/>
      <c r="I258" s="213"/>
    </row>
    <row r="259" spans="1:9">
      <c r="A259" s="28"/>
      <c r="B259" s="213"/>
      <c r="C259" s="213"/>
      <c r="D259" s="213"/>
      <c r="E259" s="213"/>
      <c r="F259" s="213"/>
      <c r="G259" s="213"/>
      <c r="H259" s="213"/>
      <c r="I259" s="213"/>
    </row>
    <row r="260" spans="1:9">
      <c r="A260" s="28"/>
      <c r="B260" s="213"/>
      <c r="C260" s="213"/>
      <c r="D260" s="213"/>
      <c r="E260" s="213"/>
      <c r="F260" s="213"/>
      <c r="G260" s="213"/>
      <c r="H260" s="213"/>
      <c r="I260" s="213"/>
    </row>
    <row r="261" spans="1:9">
      <c r="A261" s="28"/>
      <c r="B261" s="213"/>
      <c r="C261" s="213"/>
      <c r="D261" s="213"/>
      <c r="E261" s="213"/>
      <c r="F261" s="213"/>
      <c r="G261" s="213"/>
      <c r="H261" s="213"/>
      <c r="I261" s="213"/>
    </row>
    <row r="262" spans="1:9">
      <c r="A262" s="28"/>
      <c r="B262" s="213"/>
      <c r="C262" s="213"/>
      <c r="D262" s="213"/>
      <c r="E262" s="213"/>
      <c r="F262" s="213"/>
      <c r="G262" s="213"/>
      <c r="H262" s="213"/>
      <c r="I262" s="213"/>
    </row>
    <row r="263" spans="1:9">
      <c r="A263" s="28"/>
      <c r="B263" s="213"/>
      <c r="C263" s="213"/>
      <c r="D263" s="213"/>
      <c r="E263" s="213"/>
      <c r="F263" s="213"/>
      <c r="G263" s="213"/>
      <c r="H263" s="213"/>
      <c r="I263" s="213"/>
    </row>
    <row r="264" spans="1:9">
      <c r="A264" s="28"/>
      <c r="B264" s="213"/>
      <c r="C264" s="213"/>
      <c r="D264" s="213"/>
      <c r="E264" s="213"/>
      <c r="F264" s="213"/>
      <c r="G264" s="213"/>
      <c r="H264" s="213"/>
      <c r="I264" s="213"/>
    </row>
    <row r="265" spans="1:9">
      <c r="A265" s="28"/>
      <c r="B265" s="213"/>
      <c r="C265" s="213"/>
      <c r="D265" s="213"/>
      <c r="E265" s="213"/>
      <c r="F265" s="213"/>
      <c r="G265" s="213"/>
      <c r="H265" s="213"/>
      <c r="I265" s="213"/>
    </row>
    <row r="266" spans="1:9">
      <c r="A266" s="28"/>
      <c r="B266" s="213"/>
      <c r="C266" s="213"/>
      <c r="D266" s="213"/>
      <c r="E266" s="213"/>
      <c r="F266" s="213"/>
      <c r="G266" s="213"/>
      <c r="H266" s="213"/>
      <c r="I266" s="213"/>
    </row>
    <row r="267" spans="1:9">
      <c r="A267" s="28"/>
      <c r="B267" s="213"/>
      <c r="C267" s="213"/>
      <c r="D267" s="213"/>
      <c r="E267" s="213"/>
      <c r="F267" s="213"/>
      <c r="G267" s="213"/>
      <c r="H267" s="213"/>
      <c r="I267" s="213"/>
    </row>
    <row r="268" spans="1:9">
      <c r="A268" s="28"/>
      <c r="B268" s="213"/>
      <c r="C268" s="213"/>
      <c r="D268" s="213"/>
      <c r="E268" s="213"/>
      <c r="F268" s="213"/>
      <c r="G268" s="213"/>
      <c r="H268" s="213"/>
      <c r="I268" s="213"/>
    </row>
    <row r="269" spans="1:9">
      <c r="A269" s="28"/>
      <c r="B269" s="213"/>
      <c r="C269" s="213"/>
      <c r="D269" s="213"/>
      <c r="E269" s="213"/>
      <c r="F269" s="213"/>
      <c r="G269" s="213"/>
      <c r="H269" s="213"/>
      <c r="I269" s="213"/>
    </row>
    <row r="270" spans="1:9">
      <c r="A270" s="28"/>
      <c r="B270" s="213"/>
      <c r="C270" s="213"/>
      <c r="D270" s="213"/>
      <c r="E270" s="213"/>
      <c r="F270" s="213"/>
      <c r="G270" s="213"/>
      <c r="H270" s="213"/>
      <c r="I270" s="213"/>
    </row>
    <row r="271" spans="1:9">
      <c r="A271" s="28"/>
      <c r="B271" s="213"/>
      <c r="C271" s="213"/>
      <c r="D271" s="213"/>
      <c r="E271" s="213"/>
      <c r="F271" s="213"/>
      <c r="G271" s="213"/>
      <c r="H271" s="213"/>
      <c r="I271" s="213"/>
    </row>
    <row r="272" spans="1:9">
      <c r="A272" s="28"/>
      <c r="B272" s="213"/>
      <c r="C272" s="213"/>
      <c r="D272" s="213"/>
      <c r="E272" s="213"/>
      <c r="F272" s="213"/>
      <c r="G272" s="213"/>
      <c r="H272" s="213"/>
      <c r="I272" s="213"/>
    </row>
    <row r="273" spans="1:9">
      <c r="A273" s="28"/>
      <c r="B273" s="213"/>
      <c r="C273" s="213"/>
      <c r="D273" s="213"/>
      <c r="E273" s="213"/>
      <c r="F273" s="213"/>
      <c r="G273" s="213"/>
      <c r="H273" s="213"/>
      <c r="I273" s="213"/>
    </row>
    <row r="274" spans="1:9">
      <c r="A274" s="28"/>
      <c r="B274" s="213"/>
      <c r="C274" s="213"/>
      <c r="D274" s="213"/>
      <c r="E274" s="213"/>
      <c r="F274" s="213"/>
      <c r="G274" s="213"/>
      <c r="H274" s="213"/>
      <c r="I274" s="213"/>
    </row>
    <row r="275" spans="1:9">
      <c r="A275" s="28"/>
      <c r="B275" s="213"/>
      <c r="C275" s="213"/>
      <c r="D275" s="213"/>
      <c r="E275" s="213"/>
      <c r="F275" s="213"/>
      <c r="G275" s="213"/>
      <c r="H275" s="213"/>
      <c r="I275" s="213"/>
    </row>
    <row r="276" spans="1:9">
      <c r="A276" s="28"/>
      <c r="B276" s="213"/>
      <c r="C276" s="213"/>
      <c r="D276" s="213"/>
      <c r="E276" s="213"/>
      <c r="F276" s="213"/>
      <c r="G276" s="213"/>
      <c r="H276" s="213"/>
      <c r="I276" s="213"/>
    </row>
    <row r="277" spans="1:9">
      <c r="A277" s="28"/>
      <c r="B277" s="213"/>
      <c r="C277" s="213"/>
      <c r="D277" s="213"/>
      <c r="E277" s="213"/>
      <c r="F277" s="213"/>
      <c r="G277" s="213"/>
      <c r="H277" s="213"/>
      <c r="I277" s="213"/>
    </row>
    <row r="278" spans="1:9">
      <c r="A278" s="28"/>
      <c r="B278" s="213"/>
      <c r="C278" s="213"/>
      <c r="D278" s="213"/>
      <c r="E278" s="213"/>
      <c r="F278" s="213"/>
      <c r="G278" s="213"/>
      <c r="H278" s="213"/>
      <c r="I278" s="213"/>
    </row>
    <row r="279" spans="1:9">
      <c r="A279" s="28"/>
      <c r="B279" s="213"/>
      <c r="C279" s="213"/>
      <c r="D279" s="213"/>
      <c r="E279" s="213"/>
      <c r="F279" s="213"/>
      <c r="G279" s="213"/>
      <c r="H279" s="213"/>
      <c r="I279" s="213"/>
    </row>
    <row r="280" spans="1:9">
      <c r="A280" s="28"/>
      <c r="B280" s="213"/>
      <c r="C280" s="213"/>
      <c r="D280" s="213"/>
      <c r="E280" s="213"/>
      <c r="F280" s="213"/>
      <c r="G280" s="213"/>
      <c r="H280" s="213"/>
      <c r="I280" s="213"/>
    </row>
    <row r="281" spans="1:9">
      <c r="A281" s="28"/>
      <c r="B281" s="213"/>
      <c r="C281" s="213"/>
      <c r="D281" s="213"/>
      <c r="E281" s="213"/>
      <c r="F281" s="213"/>
      <c r="G281" s="213"/>
      <c r="H281" s="213"/>
      <c r="I281" s="213"/>
    </row>
    <row r="282" spans="1:9">
      <c r="A282" s="28"/>
      <c r="B282" s="213"/>
      <c r="C282" s="213"/>
      <c r="D282" s="213"/>
      <c r="E282" s="213"/>
      <c r="F282" s="213"/>
      <c r="G282" s="213"/>
      <c r="H282" s="213"/>
      <c r="I282" s="213"/>
    </row>
    <row r="283" spans="1:9">
      <c r="A283" s="28"/>
      <c r="B283" s="213"/>
      <c r="C283" s="213"/>
      <c r="D283" s="213"/>
      <c r="E283" s="213"/>
      <c r="F283" s="213"/>
      <c r="G283" s="213"/>
      <c r="H283" s="213"/>
      <c r="I283" s="213"/>
    </row>
    <row r="284" spans="1:9">
      <c r="A284" s="28"/>
      <c r="B284" s="213"/>
      <c r="C284" s="213"/>
      <c r="D284" s="213"/>
      <c r="E284" s="213"/>
      <c r="F284" s="213"/>
      <c r="G284" s="213"/>
      <c r="H284" s="213"/>
      <c r="I284" s="213"/>
    </row>
    <row r="285" spans="1:9">
      <c r="A285" s="28"/>
      <c r="B285" s="213"/>
      <c r="C285" s="213"/>
      <c r="D285" s="213"/>
      <c r="E285" s="213"/>
      <c r="F285" s="213"/>
      <c r="G285" s="213"/>
      <c r="H285" s="213"/>
      <c r="I285" s="213"/>
    </row>
    <row r="286" spans="1:9">
      <c r="A286" s="28"/>
      <c r="B286" s="213"/>
      <c r="C286" s="213"/>
      <c r="D286" s="213"/>
      <c r="E286" s="213"/>
      <c r="F286" s="213"/>
      <c r="G286" s="213"/>
      <c r="H286" s="213"/>
      <c r="I286" s="213"/>
    </row>
    <row r="287" spans="1:9">
      <c r="A287" s="28"/>
      <c r="B287" s="213"/>
      <c r="C287" s="213"/>
      <c r="D287" s="213"/>
      <c r="E287" s="213"/>
      <c r="F287" s="213"/>
      <c r="G287" s="213"/>
      <c r="H287" s="213"/>
      <c r="I287" s="213"/>
    </row>
    <row r="288" spans="1:9">
      <c r="A288" s="28"/>
      <c r="B288" s="213"/>
      <c r="C288" s="213"/>
      <c r="D288" s="213"/>
      <c r="E288" s="213"/>
      <c r="F288" s="213"/>
      <c r="G288" s="213"/>
      <c r="H288" s="213"/>
      <c r="I288" s="213"/>
    </row>
    <row r="289" spans="1:9">
      <c r="A289" s="28"/>
      <c r="B289" s="213"/>
      <c r="C289" s="213"/>
      <c r="D289" s="213"/>
      <c r="E289" s="213"/>
      <c r="F289" s="213"/>
      <c r="G289" s="213"/>
      <c r="H289" s="213"/>
      <c r="I289" s="213"/>
    </row>
    <row r="290" spans="1:9">
      <c r="A290" s="28"/>
      <c r="B290" s="213"/>
      <c r="C290" s="213"/>
      <c r="D290" s="213"/>
      <c r="E290" s="213"/>
      <c r="F290" s="213"/>
      <c r="G290" s="213"/>
      <c r="H290" s="213"/>
      <c r="I290" s="213"/>
    </row>
    <row r="291" spans="1:9">
      <c r="A291" s="28"/>
      <c r="B291" s="213"/>
      <c r="C291" s="213"/>
      <c r="D291" s="213"/>
      <c r="E291" s="213"/>
      <c r="F291" s="213"/>
      <c r="G291" s="213"/>
      <c r="H291" s="213"/>
      <c r="I291" s="213"/>
    </row>
    <row r="292" spans="1:9">
      <c r="A292" s="28"/>
      <c r="B292" s="213"/>
      <c r="C292" s="213"/>
      <c r="D292" s="213"/>
      <c r="E292" s="213"/>
      <c r="F292" s="213"/>
      <c r="G292" s="213"/>
      <c r="H292" s="213"/>
      <c r="I292" s="213"/>
    </row>
    <row r="293" spans="1:9">
      <c r="A293" s="28"/>
      <c r="B293" s="213"/>
      <c r="C293" s="213"/>
      <c r="D293" s="213"/>
      <c r="E293" s="213"/>
      <c r="F293" s="213"/>
      <c r="G293" s="213"/>
      <c r="H293" s="213"/>
      <c r="I293" s="213"/>
    </row>
    <row r="294" spans="1:9">
      <c r="A294" s="28"/>
      <c r="B294" s="213"/>
      <c r="C294" s="213"/>
      <c r="D294" s="213"/>
      <c r="E294" s="213"/>
      <c r="F294" s="213"/>
      <c r="G294" s="213"/>
      <c r="H294" s="213"/>
      <c r="I294" s="213"/>
    </row>
    <row r="295" spans="1:9">
      <c r="A295" s="28"/>
      <c r="B295" s="213"/>
      <c r="C295" s="213"/>
      <c r="D295" s="213"/>
      <c r="E295" s="213"/>
      <c r="F295" s="213"/>
      <c r="G295" s="213"/>
      <c r="H295" s="213"/>
      <c r="I295" s="213"/>
    </row>
    <row r="296" spans="1:9">
      <c r="A296" s="28"/>
      <c r="B296" s="213"/>
      <c r="C296" s="213"/>
      <c r="D296" s="213"/>
      <c r="E296" s="213"/>
      <c r="F296" s="213"/>
      <c r="G296" s="213"/>
      <c r="H296" s="213"/>
      <c r="I296" s="213"/>
    </row>
    <row r="297" spans="1:9">
      <c r="A297" s="28"/>
      <c r="B297" s="213"/>
      <c r="C297" s="213"/>
      <c r="D297" s="213"/>
      <c r="E297" s="213"/>
      <c r="F297" s="213"/>
      <c r="G297" s="213"/>
      <c r="H297" s="213"/>
      <c r="I297" s="213"/>
    </row>
    <row r="298" spans="1:9">
      <c r="A298" s="28"/>
      <c r="B298" s="213"/>
      <c r="C298" s="213"/>
      <c r="D298" s="213"/>
      <c r="E298" s="213"/>
      <c r="F298" s="213"/>
      <c r="G298" s="213"/>
      <c r="H298" s="213"/>
      <c r="I298" s="213"/>
    </row>
    <row r="299" spans="1:9">
      <c r="A299" s="28"/>
      <c r="B299" s="213"/>
      <c r="C299" s="213"/>
      <c r="D299" s="213"/>
      <c r="E299" s="213"/>
      <c r="F299" s="213"/>
      <c r="G299" s="213"/>
      <c r="H299" s="213"/>
      <c r="I299" s="213"/>
    </row>
    <row r="300" spans="1:9">
      <c r="A300" s="28"/>
      <c r="B300" s="213"/>
      <c r="C300" s="213"/>
      <c r="D300" s="213"/>
      <c r="E300" s="213"/>
      <c r="F300" s="213"/>
      <c r="G300" s="213"/>
      <c r="H300" s="213"/>
      <c r="I300" s="213"/>
    </row>
    <row r="301" spans="1:9">
      <c r="A301" s="28"/>
      <c r="B301" s="213"/>
      <c r="C301" s="213"/>
      <c r="D301" s="213"/>
      <c r="E301" s="213"/>
      <c r="F301" s="213"/>
      <c r="G301" s="213"/>
      <c r="H301" s="213"/>
      <c r="I301" s="213"/>
    </row>
    <row r="302" spans="1:9">
      <c r="A302" s="28"/>
      <c r="B302" s="213"/>
      <c r="C302" s="213"/>
      <c r="D302" s="213"/>
      <c r="E302" s="213"/>
      <c r="F302" s="213"/>
      <c r="G302" s="213"/>
      <c r="H302" s="213"/>
      <c r="I302" s="213"/>
    </row>
    <row r="303" spans="1:9">
      <c r="A303" s="28"/>
      <c r="B303" s="213"/>
      <c r="C303" s="213"/>
      <c r="D303" s="213"/>
      <c r="E303" s="213"/>
      <c r="F303" s="213"/>
      <c r="G303" s="213"/>
      <c r="H303" s="213"/>
      <c r="I303" s="213"/>
    </row>
    <row r="304" spans="1:9">
      <c r="A304" s="28"/>
      <c r="B304" s="213"/>
      <c r="C304" s="213"/>
      <c r="D304" s="213"/>
      <c r="E304" s="213"/>
      <c r="F304" s="213"/>
      <c r="G304" s="213"/>
      <c r="H304" s="213"/>
      <c r="I304" s="213"/>
    </row>
    <row r="305" spans="1:9">
      <c r="A305" s="28"/>
      <c r="B305" s="213"/>
      <c r="C305" s="213"/>
      <c r="D305" s="213"/>
      <c r="E305" s="213"/>
      <c r="F305" s="213"/>
      <c r="G305" s="213"/>
      <c r="H305" s="213"/>
      <c r="I305" s="213"/>
    </row>
    <row r="306" spans="1:9">
      <c r="A306" s="28"/>
      <c r="B306" s="213"/>
      <c r="C306" s="213"/>
      <c r="D306" s="213"/>
      <c r="E306" s="213"/>
      <c r="F306" s="213"/>
      <c r="G306" s="213"/>
      <c r="H306" s="213"/>
      <c r="I306" s="213"/>
    </row>
    <row r="307" spans="1:9">
      <c r="A307" s="28"/>
      <c r="B307" s="213"/>
      <c r="C307" s="213"/>
      <c r="D307" s="213"/>
      <c r="E307" s="213"/>
      <c r="F307" s="213"/>
      <c r="G307" s="213"/>
      <c r="H307" s="213"/>
      <c r="I307" s="213"/>
    </row>
    <row r="308" spans="1:9">
      <c r="A308" s="28"/>
      <c r="B308" s="213"/>
      <c r="C308" s="213"/>
      <c r="D308" s="213"/>
      <c r="E308" s="213"/>
      <c r="F308" s="213"/>
      <c r="G308" s="213"/>
      <c r="H308" s="213"/>
      <c r="I308" s="213"/>
    </row>
    <row r="309" spans="1:9">
      <c r="A309" s="28"/>
      <c r="B309" s="213"/>
      <c r="C309" s="213"/>
      <c r="D309" s="213"/>
      <c r="E309" s="213"/>
      <c r="F309" s="213"/>
      <c r="G309" s="213"/>
      <c r="H309" s="213"/>
      <c r="I309" s="213"/>
    </row>
    <row r="310" spans="1:9">
      <c r="A310" s="28"/>
      <c r="B310" s="213"/>
      <c r="C310" s="213"/>
      <c r="D310" s="213"/>
      <c r="E310" s="213"/>
      <c r="F310" s="213"/>
      <c r="G310" s="213"/>
      <c r="H310" s="213"/>
      <c r="I310" s="213"/>
    </row>
    <row r="311" spans="1:9">
      <c r="A311" s="28"/>
      <c r="B311" s="213"/>
      <c r="C311" s="213"/>
      <c r="D311" s="213"/>
      <c r="E311" s="213"/>
      <c r="F311" s="213"/>
      <c r="G311" s="213"/>
      <c r="H311" s="213"/>
      <c r="I311" s="213"/>
    </row>
    <row r="312" spans="1:9">
      <c r="A312" s="28"/>
      <c r="B312" s="213"/>
      <c r="C312" s="213"/>
      <c r="D312" s="213"/>
      <c r="E312" s="213"/>
      <c r="F312" s="213"/>
      <c r="G312" s="213"/>
      <c r="H312" s="213"/>
      <c r="I312" s="213"/>
    </row>
    <row r="313" spans="1:9">
      <c r="A313" s="28"/>
      <c r="B313" s="213"/>
      <c r="C313" s="213"/>
      <c r="D313" s="213"/>
      <c r="E313" s="213"/>
      <c r="F313" s="213"/>
      <c r="G313" s="213"/>
      <c r="H313" s="213"/>
      <c r="I313" s="213"/>
    </row>
    <row r="314" spans="1:9">
      <c r="A314" s="28"/>
      <c r="B314" s="213"/>
      <c r="C314" s="213"/>
      <c r="D314" s="213"/>
      <c r="E314" s="213"/>
      <c r="F314" s="213"/>
      <c r="G314" s="213"/>
      <c r="H314" s="213"/>
      <c r="I314" s="213"/>
    </row>
    <row r="315" spans="1:9">
      <c r="A315" s="28"/>
      <c r="B315" s="213"/>
      <c r="C315" s="213"/>
      <c r="D315" s="213"/>
      <c r="E315" s="213"/>
      <c r="F315" s="213"/>
      <c r="G315" s="213"/>
      <c r="H315" s="213"/>
      <c r="I315" s="213"/>
    </row>
    <row r="316" spans="1:9">
      <c r="A316" s="28"/>
      <c r="B316" s="213"/>
      <c r="C316" s="213"/>
      <c r="D316" s="213"/>
      <c r="E316" s="213"/>
      <c r="F316" s="213"/>
      <c r="G316" s="213"/>
      <c r="H316" s="213"/>
      <c r="I316" s="213"/>
    </row>
    <row r="317" spans="1:9">
      <c r="A317" s="28"/>
      <c r="B317" s="213"/>
      <c r="C317" s="213"/>
      <c r="D317" s="213"/>
      <c r="E317" s="213"/>
      <c r="F317" s="213"/>
      <c r="G317" s="213"/>
      <c r="H317" s="213"/>
      <c r="I317" s="213"/>
    </row>
    <row r="318" spans="1:9">
      <c r="A318" s="28"/>
      <c r="B318" s="213"/>
      <c r="C318" s="213"/>
      <c r="D318" s="213"/>
      <c r="E318" s="213"/>
      <c r="F318" s="213"/>
      <c r="G318" s="213"/>
      <c r="H318" s="213"/>
      <c r="I318" s="213"/>
    </row>
    <row r="319" spans="1:9">
      <c r="A319" s="28"/>
      <c r="B319" s="213"/>
      <c r="C319" s="213"/>
      <c r="D319" s="213"/>
      <c r="E319" s="213"/>
      <c r="F319" s="213"/>
      <c r="G319" s="213"/>
      <c r="H319" s="213"/>
      <c r="I319" s="213"/>
    </row>
    <row r="320" spans="1:9">
      <c r="A320" s="28"/>
      <c r="B320" s="213"/>
      <c r="C320" s="213"/>
      <c r="D320" s="213"/>
      <c r="E320" s="213"/>
      <c r="F320" s="213"/>
      <c r="G320" s="213"/>
      <c r="H320" s="213"/>
      <c r="I320" s="213"/>
    </row>
    <row r="321" spans="1:9">
      <c r="A321" s="28"/>
      <c r="B321" s="213"/>
      <c r="C321" s="213"/>
      <c r="D321" s="213"/>
      <c r="E321" s="213"/>
      <c r="F321" s="213"/>
      <c r="G321" s="213"/>
      <c r="H321" s="213"/>
      <c r="I321" s="213"/>
    </row>
    <row r="322" spans="1:9">
      <c r="A322" s="28"/>
      <c r="B322" s="213"/>
      <c r="C322" s="213"/>
      <c r="D322" s="213"/>
      <c r="E322" s="213"/>
      <c r="F322" s="213"/>
      <c r="G322" s="213"/>
      <c r="H322" s="213"/>
      <c r="I322" s="213"/>
    </row>
    <row r="323" spans="1:9">
      <c r="A323" s="28"/>
      <c r="B323" s="213"/>
      <c r="C323" s="213"/>
      <c r="D323" s="213"/>
      <c r="E323" s="213"/>
      <c r="F323" s="213"/>
      <c r="G323" s="213"/>
      <c r="H323" s="213"/>
      <c r="I323" s="213"/>
    </row>
    <row r="324" spans="1:9">
      <c r="A324" s="28"/>
      <c r="B324" s="213"/>
      <c r="C324" s="213"/>
      <c r="D324" s="213"/>
      <c r="E324" s="213"/>
      <c r="F324" s="213"/>
      <c r="G324" s="213"/>
      <c r="H324" s="213"/>
      <c r="I324" s="213"/>
    </row>
    <row r="325" spans="1:9">
      <c r="A325" s="28"/>
      <c r="B325" s="213"/>
      <c r="C325" s="213"/>
      <c r="D325" s="213"/>
      <c r="E325" s="213"/>
      <c r="F325" s="213"/>
      <c r="G325" s="213"/>
      <c r="H325" s="213"/>
      <c r="I325" s="213"/>
    </row>
    <row r="326" spans="1:9">
      <c r="A326" s="28"/>
      <c r="B326" s="213"/>
      <c r="C326" s="213"/>
      <c r="D326" s="213"/>
      <c r="E326" s="213"/>
      <c r="F326" s="213"/>
      <c r="G326" s="213"/>
      <c r="H326" s="213"/>
      <c r="I326" s="213"/>
    </row>
    <row r="327" spans="1:9">
      <c r="A327" s="28"/>
      <c r="B327" s="213"/>
      <c r="C327" s="213"/>
      <c r="D327" s="213"/>
      <c r="E327" s="213"/>
      <c r="F327" s="213"/>
      <c r="G327" s="213"/>
      <c r="H327" s="213"/>
      <c r="I327" s="213"/>
    </row>
    <row r="328" spans="1:9">
      <c r="A328" s="28"/>
      <c r="B328" s="213"/>
      <c r="C328" s="213"/>
      <c r="D328" s="213"/>
      <c r="E328" s="213"/>
      <c r="F328" s="213"/>
      <c r="G328" s="213"/>
      <c r="H328" s="213"/>
      <c r="I328" s="213"/>
    </row>
    <row r="329" spans="1:9">
      <c r="A329" s="28"/>
      <c r="B329" s="213"/>
      <c r="C329" s="213"/>
      <c r="D329" s="213"/>
      <c r="E329" s="213"/>
      <c r="F329" s="213"/>
      <c r="G329" s="213"/>
      <c r="H329" s="213"/>
      <c r="I329" s="213"/>
    </row>
    <row r="330" spans="1:9">
      <c r="A330" s="28"/>
      <c r="B330" s="213"/>
      <c r="C330" s="213"/>
      <c r="D330" s="213"/>
      <c r="E330" s="213"/>
      <c r="F330" s="213"/>
      <c r="G330" s="213"/>
      <c r="H330" s="213"/>
      <c r="I330" s="213"/>
    </row>
    <row r="331" spans="1:9">
      <c r="A331" s="28"/>
      <c r="B331" s="213"/>
      <c r="C331" s="213"/>
      <c r="D331" s="213"/>
      <c r="E331" s="213"/>
      <c r="F331" s="213"/>
      <c r="G331" s="213"/>
      <c r="H331" s="213"/>
      <c r="I331" s="213"/>
    </row>
    <row r="332" spans="1:9">
      <c r="A332" s="28"/>
      <c r="B332" s="213"/>
      <c r="C332" s="213"/>
      <c r="D332" s="213"/>
      <c r="E332" s="213"/>
      <c r="F332" s="213"/>
      <c r="G332" s="213"/>
      <c r="H332" s="213"/>
      <c r="I332" s="213"/>
    </row>
    <row r="333" spans="1:9">
      <c r="A333" s="28"/>
      <c r="B333" s="213"/>
      <c r="C333" s="213"/>
      <c r="D333" s="213"/>
      <c r="E333" s="213"/>
      <c r="F333" s="213"/>
      <c r="G333" s="213"/>
      <c r="H333" s="213"/>
      <c r="I333" s="213"/>
    </row>
    <row r="334" spans="1:9">
      <c r="A334" s="28"/>
      <c r="B334" s="213"/>
      <c r="C334" s="213"/>
      <c r="D334" s="213"/>
      <c r="E334" s="213"/>
      <c r="F334" s="213"/>
      <c r="G334" s="213"/>
      <c r="H334" s="213"/>
      <c r="I334" s="213"/>
    </row>
    <row r="335" spans="1:9">
      <c r="A335" s="28"/>
      <c r="B335" s="213"/>
      <c r="C335" s="213"/>
      <c r="D335" s="213"/>
      <c r="E335" s="213"/>
      <c r="F335" s="213"/>
      <c r="G335" s="213"/>
      <c r="H335" s="213"/>
      <c r="I335" s="213"/>
    </row>
    <row r="336" spans="1:9">
      <c r="A336" s="28"/>
      <c r="B336" s="213"/>
      <c r="C336" s="213"/>
      <c r="D336" s="213"/>
      <c r="E336" s="213"/>
      <c r="F336" s="213"/>
      <c r="G336" s="213"/>
      <c r="H336" s="213"/>
      <c r="I336" s="213"/>
    </row>
    <row r="337" spans="1:9">
      <c r="A337" s="28"/>
      <c r="B337" s="213"/>
      <c r="C337" s="213"/>
      <c r="D337" s="213"/>
      <c r="E337" s="213"/>
      <c r="F337" s="213"/>
      <c r="G337" s="213"/>
      <c r="H337" s="213"/>
      <c r="I337" s="213"/>
    </row>
    <row r="338" spans="1:9">
      <c r="A338" s="28"/>
      <c r="B338" s="213"/>
      <c r="C338" s="213"/>
      <c r="D338" s="213"/>
      <c r="E338" s="213"/>
      <c r="F338" s="213"/>
      <c r="G338" s="213"/>
      <c r="H338" s="213"/>
      <c r="I338" s="213"/>
    </row>
    <row r="339" spans="1:9">
      <c r="A339" s="28"/>
      <c r="B339" s="213"/>
      <c r="C339" s="213"/>
      <c r="D339" s="213"/>
      <c r="E339" s="213"/>
      <c r="F339" s="213"/>
      <c r="G339" s="213"/>
      <c r="H339" s="213"/>
      <c r="I339" s="213"/>
    </row>
    <row r="340" spans="1:9">
      <c r="A340" s="28"/>
      <c r="B340" s="213"/>
      <c r="C340" s="213"/>
      <c r="D340" s="213"/>
      <c r="E340" s="213"/>
      <c r="F340" s="213"/>
      <c r="G340" s="213"/>
      <c r="H340" s="213"/>
      <c r="I340" s="213"/>
    </row>
    <row r="341" spans="1:9">
      <c r="A341" s="28"/>
      <c r="B341" s="213"/>
      <c r="C341" s="213"/>
      <c r="D341" s="213"/>
      <c r="E341" s="213"/>
      <c r="F341" s="213"/>
      <c r="G341" s="213"/>
      <c r="H341" s="213"/>
      <c r="I341" s="213"/>
    </row>
    <row r="342" spans="1:9">
      <c r="A342" s="28"/>
      <c r="B342" s="213"/>
      <c r="C342" s="213"/>
      <c r="D342" s="213"/>
      <c r="E342" s="213"/>
      <c r="F342" s="213"/>
      <c r="G342" s="213"/>
      <c r="H342" s="213"/>
      <c r="I342" s="213"/>
    </row>
    <row r="343" spans="1:9">
      <c r="A343" s="28"/>
      <c r="B343" s="213"/>
      <c r="C343" s="213"/>
      <c r="D343" s="213"/>
      <c r="E343" s="213"/>
      <c r="F343" s="213"/>
      <c r="G343" s="213"/>
      <c r="H343" s="213"/>
      <c r="I343" s="213"/>
    </row>
    <row r="344" spans="1:9">
      <c r="A344" s="28"/>
      <c r="B344" s="213"/>
      <c r="C344" s="213"/>
      <c r="D344" s="213"/>
      <c r="E344" s="213"/>
      <c r="F344" s="213"/>
      <c r="G344" s="213"/>
      <c r="H344" s="213"/>
      <c r="I344" s="213"/>
    </row>
    <row r="345" spans="1:9">
      <c r="A345" s="28"/>
      <c r="B345" s="213"/>
      <c r="C345" s="213"/>
      <c r="D345" s="213"/>
      <c r="E345" s="213"/>
      <c r="F345" s="213"/>
      <c r="G345" s="213"/>
      <c r="H345" s="213"/>
      <c r="I345" s="213"/>
    </row>
    <row r="346" spans="1:9">
      <c r="A346" s="28"/>
      <c r="B346" s="213"/>
      <c r="C346" s="213"/>
      <c r="D346" s="213"/>
      <c r="E346" s="213"/>
      <c r="F346" s="213"/>
      <c r="G346" s="213"/>
      <c r="H346" s="213"/>
      <c r="I346" s="213"/>
    </row>
    <row r="347" spans="1:9">
      <c r="A347" s="28"/>
      <c r="B347" s="213"/>
      <c r="C347" s="213"/>
      <c r="D347" s="213"/>
      <c r="E347" s="213"/>
      <c r="F347" s="213"/>
      <c r="G347" s="213"/>
      <c r="H347" s="213"/>
      <c r="I347" s="213"/>
    </row>
    <row r="348" spans="1:9">
      <c r="A348" s="28"/>
      <c r="B348" s="213"/>
      <c r="C348" s="213"/>
      <c r="D348" s="213"/>
      <c r="E348" s="213"/>
      <c r="F348" s="213"/>
      <c r="G348" s="213"/>
      <c r="H348" s="213"/>
      <c r="I348" s="213"/>
    </row>
  </sheetData>
  <mergeCells count="125">
    <mergeCell ref="I116:N116"/>
    <mergeCell ref="I118:N118"/>
    <mergeCell ref="I117:N117"/>
    <mergeCell ref="I110:N110"/>
    <mergeCell ref="I111:N111"/>
    <mergeCell ref="I112:N112"/>
    <mergeCell ref="I113:N113"/>
    <mergeCell ref="I115:N115"/>
    <mergeCell ref="I114:N114"/>
    <mergeCell ref="I100:N100"/>
    <mergeCell ref="I95:N95"/>
    <mergeCell ref="I101:N101"/>
    <mergeCell ref="A102:N102"/>
    <mergeCell ref="I106:N106"/>
    <mergeCell ref="I108:N108"/>
    <mergeCell ref="I107:N107"/>
    <mergeCell ref="I96:N96"/>
    <mergeCell ref="I109:N109"/>
    <mergeCell ref="I103:N103"/>
    <mergeCell ref="I104:N104"/>
    <mergeCell ref="I105:N105"/>
    <mergeCell ref="I97:N97"/>
    <mergeCell ref="I98:N98"/>
    <mergeCell ref="I99:N99"/>
    <mergeCell ref="I63:N63"/>
    <mergeCell ref="I64:N64"/>
    <mergeCell ref="I65:N65"/>
    <mergeCell ref="I71:N71"/>
    <mergeCell ref="I72:N72"/>
    <mergeCell ref="I68:N68"/>
    <mergeCell ref="I69:N69"/>
    <mergeCell ref="I29:N29"/>
    <mergeCell ref="I30:N30"/>
    <mergeCell ref="I31:N31"/>
    <mergeCell ref="I32:N32"/>
    <mergeCell ref="I43:N43"/>
    <mergeCell ref="I49:N49"/>
    <mergeCell ref="I50:N50"/>
    <mergeCell ref="I51:N51"/>
    <mergeCell ref="I52:N52"/>
    <mergeCell ref="B7:G7"/>
    <mergeCell ref="H7:N7"/>
    <mergeCell ref="A1:I1"/>
    <mergeCell ref="A3:I3"/>
    <mergeCell ref="A25:N25"/>
    <mergeCell ref="I26:N26"/>
    <mergeCell ref="B5:G5"/>
    <mergeCell ref="B6:G6"/>
    <mergeCell ref="B8:G8"/>
    <mergeCell ref="C12:E12"/>
    <mergeCell ref="A22:A23"/>
    <mergeCell ref="B22:B23"/>
    <mergeCell ref="C22:D22"/>
    <mergeCell ref="A20:I20"/>
    <mergeCell ref="A14:B14"/>
    <mergeCell ref="A15:B15"/>
    <mergeCell ref="A16:B16"/>
    <mergeCell ref="A17:B17"/>
    <mergeCell ref="A18:B18"/>
    <mergeCell ref="E22:N22"/>
    <mergeCell ref="H5:N5"/>
    <mergeCell ref="H6:N6"/>
    <mergeCell ref="A12:B13"/>
    <mergeCell ref="A10:I10"/>
    <mergeCell ref="I12:K12"/>
    <mergeCell ref="L12:N12"/>
    <mergeCell ref="I59:N59"/>
    <mergeCell ref="I62:N62"/>
    <mergeCell ref="I61:N61"/>
    <mergeCell ref="H8:N8"/>
    <mergeCell ref="F12:H12"/>
    <mergeCell ref="I33:N33"/>
    <mergeCell ref="I46:N46"/>
    <mergeCell ref="I47:N47"/>
    <mergeCell ref="I48:N48"/>
    <mergeCell ref="I23:N23"/>
    <mergeCell ref="I24:N24"/>
    <mergeCell ref="I82:N82"/>
    <mergeCell ref="I34:N34"/>
    <mergeCell ref="I79:N79"/>
    <mergeCell ref="I80:N80"/>
    <mergeCell ref="I81:N81"/>
    <mergeCell ref="I78:N78"/>
    <mergeCell ref="I55:N55"/>
    <mergeCell ref="I56:N56"/>
    <mergeCell ref="I57:N57"/>
    <mergeCell ref="I53:N53"/>
    <mergeCell ref="I54:N54"/>
    <mergeCell ref="I58:N58"/>
    <mergeCell ref="I35:N35"/>
    <mergeCell ref="I36:N36"/>
    <mergeCell ref="I44:N44"/>
    <mergeCell ref="I45:N45"/>
    <mergeCell ref="I38:N38"/>
    <mergeCell ref="I39:N39"/>
    <mergeCell ref="I76:N76"/>
    <mergeCell ref="I70:N70"/>
    <mergeCell ref="I66:N66"/>
    <mergeCell ref="I73:N73"/>
    <mergeCell ref="I74:N74"/>
    <mergeCell ref="I75:N75"/>
    <mergeCell ref="C122:F122"/>
    <mergeCell ref="D123:E123"/>
    <mergeCell ref="H123:L123"/>
    <mergeCell ref="I27:N27"/>
    <mergeCell ref="I28:N28"/>
    <mergeCell ref="I94:N94"/>
    <mergeCell ref="I84:N84"/>
    <mergeCell ref="I91:N91"/>
    <mergeCell ref="I92:N92"/>
    <mergeCell ref="I93:N93"/>
    <mergeCell ref="I77:N77"/>
    <mergeCell ref="I40:N40"/>
    <mergeCell ref="I41:N41"/>
    <mergeCell ref="I42:N42"/>
    <mergeCell ref="I37:N37"/>
    <mergeCell ref="I85:N85"/>
    <mergeCell ref="I86:N86"/>
    <mergeCell ref="I87:N87"/>
    <mergeCell ref="I88:N88"/>
    <mergeCell ref="I89:N89"/>
    <mergeCell ref="I90:N90"/>
    <mergeCell ref="I83:N83"/>
    <mergeCell ref="I60:N60"/>
    <mergeCell ref="I67:N67"/>
  </mergeCells>
  <phoneticPr fontId="0" type="noConversion"/>
  <pageMargins left="1.1811023622047245" right="0.39370078740157483" top="0.78740157480314965" bottom="0.78740157480314965" header="0.19685039370078741" footer="0.11811023622047245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1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J200"/>
  <sheetViews>
    <sheetView view="pageBreakPreview" zoomScale="75" zoomScaleNormal="73" zoomScaleSheetLayoutView="75" workbookViewId="0">
      <selection activeCell="A54" sqref="A54"/>
    </sheetView>
  </sheetViews>
  <sheetFormatPr defaultRowHeight="18.75"/>
  <cols>
    <col min="1" max="1" width="100.5703125" style="23" customWidth="1"/>
    <col min="2" max="2" width="15.28515625" style="26" customWidth="1"/>
    <col min="3" max="8" width="17.140625" style="26" customWidth="1"/>
    <col min="9" max="9" width="10" style="23" customWidth="1"/>
    <col min="10" max="10" width="9.5703125" style="23" customWidth="1"/>
    <col min="11" max="16384" width="9.140625" style="23"/>
  </cols>
  <sheetData>
    <row r="1" spans="1:8">
      <c r="A1" s="313" t="s">
        <v>93</v>
      </c>
      <c r="B1" s="313"/>
      <c r="C1" s="313"/>
      <c r="D1" s="313"/>
      <c r="E1" s="313"/>
      <c r="F1" s="313"/>
      <c r="G1" s="313"/>
      <c r="H1" s="313"/>
    </row>
    <row r="2" spans="1:8">
      <c r="A2" s="313"/>
      <c r="B2" s="313"/>
      <c r="C2" s="313"/>
      <c r="D2" s="313"/>
      <c r="E2" s="313"/>
      <c r="F2" s="313"/>
      <c r="G2" s="313"/>
      <c r="H2" s="313"/>
    </row>
    <row r="3" spans="1:8" ht="66.75" customHeight="1">
      <c r="A3" s="311" t="s">
        <v>146</v>
      </c>
      <c r="B3" s="312" t="s">
        <v>14</v>
      </c>
      <c r="C3" s="255" t="s">
        <v>212</v>
      </c>
      <c r="D3" s="255"/>
      <c r="E3" s="311" t="s">
        <v>252</v>
      </c>
      <c r="F3" s="311"/>
      <c r="G3" s="311"/>
      <c r="H3" s="311"/>
    </row>
    <row r="4" spans="1:8" ht="39" customHeight="1">
      <c r="A4" s="311"/>
      <c r="B4" s="312"/>
      <c r="C4" s="196" t="s">
        <v>134</v>
      </c>
      <c r="D4" s="196" t="s">
        <v>135</v>
      </c>
      <c r="E4" s="196" t="s">
        <v>136</v>
      </c>
      <c r="F4" s="196" t="s">
        <v>127</v>
      </c>
      <c r="G4" s="216" t="s">
        <v>141</v>
      </c>
      <c r="H4" s="216" t="s">
        <v>339</v>
      </c>
    </row>
    <row r="5" spans="1:8">
      <c r="A5" s="210">
        <v>1</v>
      </c>
      <c r="B5" s="211">
        <v>2</v>
      </c>
      <c r="C5" s="210">
        <v>3</v>
      </c>
      <c r="D5" s="211">
        <v>4</v>
      </c>
      <c r="E5" s="210">
        <v>5</v>
      </c>
      <c r="F5" s="211">
        <v>6</v>
      </c>
      <c r="G5" s="210">
        <v>7</v>
      </c>
      <c r="H5" s="211">
        <v>8</v>
      </c>
    </row>
    <row r="6" spans="1:8" ht="22.5" customHeight="1">
      <c r="A6" s="315" t="s">
        <v>92</v>
      </c>
      <c r="B6" s="316"/>
      <c r="C6" s="316"/>
      <c r="D6" s="316"/>
      <c r="E6" s="316"/>
      <c r="F6" s="316"/>
      <c r="G6" s="316"/>
      <c r="H6" s="317"/>
    </row>
    <row r="7" spans="1:8" ht="22.5" customHeight="1">
      <c r="A7" s="38" t="s">
        <v>181</v>
      </c>
      <c r="B7" s="93">
        <v>1200</v>
      </c>
      <c r="C7" s="94">
        <f>'І. Інф. до звіт.'!C96</f>
        <v>0</v>
      </c>
      <c r="D7" s="94">
        <f>'І. Інф. до звіт.'!D96</f>
        <v>0</v>
      </c>
      <c r="E7" s="94">
        <v>0</v>
      </c>
      <c r="F7" s="94">
        <f>'І. Інф. до звіт.'!F96</f>
        <v>0</v>
      </c>
      <c r="G7" s="91">
        <f>F7-E7</f>
        <v>0</v>
      </c>
      <c r="H7" s="92"/>
    </row>
    <row r="8" spans="1:8" ht="33.75" customHeight="1">
      <c r="A8" s="38" t="s">
        <v>43</v>
      </c>
      <c r="B8" s="204">
        <v>2000</v>
      </c>
      <c r="C8" s="51">
        <v>-234</v>
      </c>
      <c r="D8" s="51">
        <v>-234</v>
      </c>
      <c r="E8" s="51">
        <v>-234</v>
      </c>
      <c r="F8" s="51">
        <v>-234</v>
      </c>
      <c r="G8" s="91">
        <f>F8-E8</f>
        <v>0</v>
      </c>
      <c r="H8" s="92">
        <f>(F8/E8)*100</f>
        <v>100</v>
      </c>
    </row>
    <row r="9" spans="1:8" ht="27" customHeight="1">
      <c r="A9" s="24" t="s">
        <v>360</v>
      </c>
      <c r="B9" s="200">
        <v>2005</v>
      </c>
      <c r="C9" s="47" t="s">
        <v>151</v>
      </c>
      <c r="D9" s="47" t="s">
        <v>151</v>
      </c>
      <c r="E9" s="47" t="s">
        <v>151</v>
      </c>
      <c r="F9" s="47" t="s">
        <v>151</v>
      </c>
      <c r="G9" s="75"/>
      <c r="H9" s="76"/>
    </row>
    <row r="10" spans="1:8" ht="34.5" customHeight="1">
      <c r="A10" s="38" t="s">
        <v>361</v>
      </c>
      <c r="B10" s="204">
        <v>2009</v>
      </c>
      <c r="C10" s="221">
        <f>SUM(C8:C9)</f>
        <v>-234</v>
      </c>
      <c r="D10" s="221">
        <f>SUM(D8:D9)</f>
        <v>-234</v>
      </c>
      <c r="E10" s="221">
        <f>SUM(E8:E9)</f>
        <v>-234</v>
      </c>
      <c r="F10" s="221">
        <f>SUM(F8:F9)</f>
        <v>-234</v>
      </c>
      <c r="G10" s="91">
        <f>F10-E10</f>
        <v>0</v>
      </c>
      <c r="H10" s="92">
        <f>(F10/E10)*100</f>
        <v>100</v>
      </c>
    </row>
    <row r="11" spans="1:8" ht="22.5" customHeight="1">
      <c r="A11" s="24" t="s">
        <v>162</v>
      </c>
      <c r="B11" s="200">
        <v>2010</v>
      </c>
      <c r="C11" s="65">
        <f>SUM(C12:C13)</f>
        <v>0</v>
      </c>
      <c r="D11" s="65">
        <f>SUM(D12:D13)</f>
        <v>0</v>
      </c>
      <c r="E11" s="65">
        <f>SUM(E12:E13)</f>
        <v>0</v>
      </c>
      <c r="F11" s="65">
        <f>SUM(F12:F13)</f>
        <v>0</v>
      </c>
      <c r="G11" s="75">
        <f>F11-E11</f>
        <v>0</v>
      </c>
      <c r="H11" s="76"/>
    </row>
    <row r="12" spans="1:8" ht="22.5" customHeight="1">
      <c r="A12" s="215" t="s">
        <v>108</v>
      </c>
      <c r="B12" s="200">
        <v>2011</v>
      </c>
      <c r="C12" s="47" t="s">
        <v>151</v>
      </c>
      <c r="D12" s="47" t="s">
        <v>151</v>
      </c>
      <c r="E12" s="47" t="s">
        <v>151</v>
      </c>
      <c r="F12" s="47" t="s">
        <v>151</v>
      </c>
      <c r="G12" s="75"/>
      <c r="H12" s="76"/>
    </row>
    <row r="13" spans="1:8" ht="41.25" customHeight="1">
      <c r="A13" s="215" t="s">
        <v>290</v>
      </c>
      <c r="B13" s="200">
        <v>2012</v>
      </c>
      <c r="C13" s="47" t="s">
        <v>151</v>
      </c>
      <c r="D13" s="47" t="s">
        <v>151</v>
      </c>
      <c r="E13" s="47" t="s">
        <v>151</v>
      </c>
      <c r="F13" s="47" t="s">
        <v>151</v>
      </c>
      <c r="G13" s="75"/>
      <c r="H13" s="76"/>
    </row>
    <row r="14" spans="1:8" ht="20.25" customHeight="1">
      <c r="A14" s="215" t="s">
        <v>100</v>
      </c>
      <c r="B14" s="200" t="s">
        <v>112</v>
      </c>
      <c r="C14" s="47" t="s">
        <v>151</v>
      </c>
      <c r="D14" s="47" t="s">
        <v>151</v>
      </c>
      <c r="E14" s="47" t="s">
        <v>151</v>
      </c>
      <c r="F14" s="47" t="s">
        <v>151</v>
      </c>
      <c r="G14" s="75"/>
      <c r="H14" s="76"/>
    </row>
    <row r="15" spans="1:8" ht="20.25" customHeight="1">
      <c r="A15" s="215" t="s">
        <v>105</v>
      </c>
      <c r="B15" s="200">
        <v>2020</v>
      </c>
      <c r="C15" s="47"/>
      <c r="D15" s="47"/>
      <c r="E15" s="47"/>
      <c r="F15" s="47"/>
      <c r="G15" s="75"/>
      <c r="H15" s="76"/>
    </row>
    <row r="16" spans="1:8" s="25" customFormat="1" ht="19.5" customHeight="1">
      <c r="A16" s="24" t="s">
        <v>51</v>
      </c>
      <c r="B16" s="200">
        <v>2030</v>
      </c>
      <c r="C16" s="47" t="s">
        <v>151</v>
      </c>
      <c r="D16" s="47" t="s">
        <v>151</v>
      </c>
      <c r="E16" s="47" t="s">
        <v>151</v>
      </c>
      <c r="F16" s="47" t="s">
        <v>151</v>
      </c>
      <c r="G16" s="75"/>
      <c r="H16" s="76"/>
    </row>
    <row r="17" spans="1:9" ht="20.25" customHeight="1">
      <c r="A17" s="24" t="s">
        <v>87</v>
      </c>
      <c r="B17" s="200">
        <v>2031</v>
      </c>
      <c r="C17" s="47" t="s">
        <v>151</v>
      </c>
      <c r="D17" s="47" t="s">
        <v>151</v>
      </c>
      <c r="E17" s="47" t="s">
        <v>151</v>
      </c>
      <c r="F17" s="47" t="s">
        <v>151</v>
      </c>
      <c r="G17" s="75"/>
      <c r="H17" s="76"/>
    </row>
    <row r="18" spans="1:9" ht="19.5" customHeight="1">
      <c r="A18" s="24" t="s">
        <v>21</v>
      </c>
      <c r="B18" s="200">
        <v>2040</v>
      </c>
      <c r="C18" s="47" t="s">
        <v>151</v>
      </c>
      <c r="D18" s="47" t="s">
        <v>151</v>
      </c>
      <c r="E18" s="47" t="s">
        <v>151</v>
      </c>
      <c r="F18" s="47" t="s">
        <v>151</v>
      </c>
      <c r="G18" s="75"/>
      <c r="H18" s="76"/>
    </row>
    <row r="19" spans="1:9" ht="18.75" customHeight="1">
      <c r="A19" s="24" t="s">
        <v>78</v>
      </c>
      <c r="B19" s="200">
        <v>2050</v>
      </c>
      <c r="C19" s="47" t="s">
        <v>151</v>
      </c>
      <c r="D19" s="47" t="s">
        <v>151</v>
      </c>
      <c r="E19" s="47" t="s">
        <v>151</v>
      </c>
      <c r="F19" s="47" t="s">
        <v>151</v>
      </c>
      <c r="G19" s="75"/>
      <c r="H19" s="76"/>
    </row>
    <row r="20" spans="1:9" ht="19.5" customHeight="1">
      <c r="A20" s="24" t="s">
        <v>79</v>
      </c>
      <c r="B20" s="200">
        <v>2060</v>
      </c>
      <c r="C20" s="47" t="s">
        <v>151</v>
      </c>
      <c r="D20" s="47" t="s">
        <v>151</v>
      </c>
      <c r="E20" s="47" t="s">
        <v>151</v>
      </c>
      <c r="F20" s="47" t="s">
        <v>151</v>
      </c>
      <c r="G20" s="75"/>
      <c r="H20" s="76"/>
    </row>
    <row r="21" spans="1:9" ht="41.25" customHeight="1">
      <c r="A21" s="38" t="s">
        <v>44</v>
      </c>
      <c r="B21" s="204">
        <v>2070</v>
      </c>
      <c r="C21" s="221">
        <f>SUM(C7,C10:C11,C15:C16,C18:C20)</f>
        <v>-234</v>
      </c>
      <c r="D21" s="221">
        <f>SUM(D7,D10:D11,D15:D16,D18:D20)</f>
        <v>-234</v>
      </c>
      <c r="E21" s="221">
        <f>SUM(E7,E10:E11,E15:E16,E18:E20)</f>
        <v>-234</v>
      </c>
      <c r="F21" s="221">
        <f>SUM(F7,F10:F11,F15:F16,F18:F20)</f>
        <v>-234</v>
      </c>
      <c r="G21" s="91">
        <f t="shared" ref="G21" si="0">F21-E21</f>
        <v>0</v>
      </c>
      <c r="H21" s="92">
        <f t="shared" ref="H21" si="1">(F21/E21)*100</f>
        <v>100</v>
      </c>
    </row>
    <row r="22" spans="1:9" ht="22.5" customHeight="1">
      <c r="A22" s="315" t="s">
        <v>221</v>
      </c>
      <c r="B22" s="316"/>
      <c r="C22" s="316"/>
      <c r="D22" s="316"/>
      <c r="E22" s="316"/>
      <c r="F22" s="316"/>
      <c r="G22" s="316"/>
      <c r="H22" s="317"/>
    </row>
    <row r="23" spans="1:9" s="25" customFormat="1" ht="40.5" customHeight="1">
      <c r="A23" s="38" t="s">
        <v>216</v>
      </c>
      <c r="B23" s="204">
        <v>2110</v>
      </c>
      <c r="C23" s="221">
        <f>SUM(C24:C32)</f>
        <v>420</v>
      </c>
      <c r="D23" s="221">
        <f>SUM(D24:D32)</f>
        <v>497</v>
      </c>
      <c r="E23" s="221">
        <f>SUM(E24:E32)</f>
        <v>515</v>
      </c>
      <c r="F23" s="221">
        <f>SUM(F24:F32)</f>
        <v>497</v>
      </c>
      <c r="G23" s="51">
        <f>F23-E23</f>
        <v>-18</v>
      </c>
      <c r="H23" s="66">
        <f>(F23/E23)*100</f>
        <v>96.50485436893203</v>
      </c>
    </row>
    <row r="24" spans="1:9" ht="19.5" customHeight="1">
      <c r="A24" s="215" t="s">
        <v>167</v>
      </c>
      <c r="B24" s="200">
        <v>2111</v>
      </c>
      <c r="C24" s="47"/>
      <c r="D24" s="47"/>
      <c r="E24" s="47"/>
      <c r="F24" s="47"/>
      <c r="G24" s="47">
        <f t="shared" ref="G24:G46" si="2">F24-E24</f>
        <v>0</v>
      </c>
      <c r="H24" s="64"/>
    </row>
    <row r="25" spans="1:9" ht="19.5" customHeight="1">
      <c r="A25" s="215" t="s">
        <v>217</v>
      </c>
      <c r="B25" s="200">
        <v>2112</v>
      </c>
      <c r="C25" s="47"/>
      <c r="D25" s="47"/>
      <c r="E25" s="47"/>
      <c r="F25" s="47"/>
      <c r="G25" s="47">
        <f t="shared" si="2"/>
        <v>0</v>
      </c>
      <c r="H25" s="64"/>
    </row>
    <row r="26" spans="1:9" s="25" customFormat="1" ht="19.5" customHeight="1">
      <c r="A26" s="24" t="s">
        <v>218</v>
      </c>
      <c r="B26" s="210">
        <v>2113</v>
      </c>
      <c r="C26" s="47" t="s">
        <v>151</v>
      </c>
      <c r="D26" s="47" t="s">
        <v>151</v>
      </c>
      <c r="E26" s="47" t="s">
        <v>151</v>
      </c>
      <c r="F26" s="47" t="s">
        <v>151</v>
      </c>
      <c r="G26" s="47"/>
      <c r="H26" s="64"/>
    </row>
    <row r="27" spans="1:9" ht="19.5" customHeight="1">
      <c r="A27" s="24" t="s">
        <v>59</v>
      </c>
      <c r="B27" s="210">
        <v>2114</v>
      </c>
      <c r="C27" s="47"/>
      <c r="D27" s="47"/>
      <c r="E27" s="47"/>
      <c r="F27" s="47"/>
      <c r="G27" s="47">
        <f t="shared" si="2"/>
        <v>0</v>
      </c>
      <c r="H27" s="64"/>
    </row>
    <row r="28" spans="1:9" ht="35.25" customHeight="1">
      <c r="A28" s="24" t="s">
        <v>219</v>
      </c>
      <c r="B28" s="210">
        <v>2115</v>
      </c>
      <c r="C28" s="47"/>
      <c r="D28" s="47"/>
      <c r="E28" s="47"/>
      <c r="F28" s="47"/>
      <c r="G28" s="47">
        <f t="shared" si="2"/>
        <v>0</v>
      </c>
      <c r="H28" s="64"/>
    </row>
    <row r="29" spans="1:9" s="212" customFormat="1" ht="20.25" customHeight="1">
      <c r="A29" s="24" t="s">
        <v>69</v>
      </c>
      <c r="B29" s="210">
        <v>2116</v>
      </c>
      <c r="C29" s="47"/>
      <c r="D29" s="47"/>
      <c r="E29" s="47"/>
      <c r="F29" s="47"/>
      <c r="G29" s="47">
        <f t="shared" si="2"/>
        <v>0</v>
      </c>
      <c r="H29" s="64"/>
      <c r="I29" s="23"/>
    </row>
    <row r="30" spans="1:9" ht="20.25" customHeight="1">
      <c r="A30" s="24" t="s">
        <v>235</v>
      </c>
      <c r="B30" s="210">
        <v>2117</v>
      </c>
      <c r="C30" s="47"/>
      <c r="D30" s="47"/>
      <c r="E30" s="47"/>
      <c r="F30" s="47"/>
      <c r="G30" s="47">
        <f t="shared" si="2"/>
        <v>0</v>
      </c>
      <c r="H30" s="64"/>
    </row>
    <row r="31" spans="1:9" ht="20.25" customHeight="1">
      <c r="A31" s="24" t="s">
        <v>400</v>
      </c>
      <c r="B31" s="210">
        <v>2118</v>
      </c>
      <c r="C31" s="47">
        <v>388</v>
      </c>
      <c r="D31" s="47">
        <v>459</v>
      </c>
      <c r="E31" s="47">
        <v>475</v>
      </c>
      <c r="F31" s="47">
        <v>459</v>
      </c>
      <c r="G31" s="47">
        <f t="shared" si="2"/>
        <v>-16</v>
      </c>
      <c r="H31" s="64">
        <f t="shared" ref="H31:H46" si="3">(F31/E31)*100</f>
        <v>96.631578947368425</v>
      </c>
    </row>
    <row r="32" spans="1:9" ht="20.25" customHeight="1">
      <c r="A32" s="24" t="s">
        <v>401</v>
      </c>
      <c r="B32" s="210">
        <v>2119</v>
      </c>
      <c r="C32" s="47">
        <v>32</v>
      </c>
      <c r="D32" s="47">
        <v>38</v>
      </c>
      <c r="E32" s="47">
        <v>40</v>
      </c>
      <c r="F32" s="47">
        <v>38</v>
      </c>
      <c r="G32" s="47">
        <f t="shared" si="2"/>
        <v>-2</v>
      </c>
      <c r="H32" s="64">
        <f t="shared" si="3"/>
        <v>95</v>
      </c>
    </row>
    <row r="33" spans="1:8" s="25" customFormat="1" ht="39" customHeight="1">
      <c r="A33" s="38" t="s">
        <v>223</v>
      </c>
      <c r="B33" s="29">
        <v>2120</v>
      </c>
      <c r="C33" s="221">
        <f>SUM(C34:C37)</f>
        <v>0</v>
      </c>
      <c r="D33" s="221">
        <f>SUM(D34:D37)</f>
        <v>0</v>
      </c>
      <c r="E33" s="221">
        <f>SUM(E34:E37)</f>
        <v>0</v>
      </c>
      <c r="F33" s="221">
        <f>SUM(F34:F37)</f>
        <v>0</v>
      </c>
      <c r="G33" s="51">
        <f t="shared" si="2"/>
        <v>0</v>
      </c>
      <c r="H33" s="66"/>
    </row>
    <row r="34" spans="1:8" ht="20.25" customHeight="1">
      <c r="A34" s="24" t="s">
        <v>58</v>
      </c>
      <c r="B34" s="210">
        <v>2121</v>
      </c>
      <c r="C34" s="47"/>
      <c r="D34" s="47"/>
      <c r="E34" s="47"/>
      <c r="F34" s="47"/>
      <c r="G34" s="47">
        <f t="shared" si="2"/>
        <v>0</v>
      </c>
      <c r="H34" s="64"/>
    </row>
    <row r="35" spans="1:8" ht="20.25" customHeight="1">
      <c r="A35" s="24" t="s">
        <v>224</v>
      </c>
      <c r="B35" s="210">
        <v>2122</v>
      </c>
      <c r="C35" s="47"/>
      <c r="D35" s="47"/>
      <c r="E35" s="47"/>
      <c r="F35" s="47"/>
      <c r="G35" s="47">
        <f t="shared" si="2"/>
        <v>0</v>
      </c>
      <c r="H35" s="64"/>
    </row>
    <row r="36" spans="1:8" ht="20.25" customHeight="1">
      <c r="A36" s="24" t="s">
        <v>225</v>
      </c>
      <c r="B36" s="210">
        <v>2123</v>
      </c>
      <c r="C36" s="47"/>
      <c r="D36" s="47"/>
      <c r="E36" s="47"/>
      <c r="F36" s="47"/>
      <c r="G36" s="47">
        <f t="shared" si="2"/>
        <v>0</v>
      </c>
      <c r="H36" s="64"/>
    </row>
    <row r="37" spans="1:8" s="25" customFormat="1" ht="20.25" customHeight="1">
      <c r="A37" s="24" t="s">
        <v>222</v>
      </c>
      <c r="B37" s="210">
        <v>2124</v>
      </c>
      <c r="C37" s="47"/>
      <c r="D37" s="47"/>
      <c r="E37" s="47"/>
      <c r="F37" s="47"/>
      <c r="G37" s="47">
        <f t="shared" si="2"/>
        <v>0</v>
      </c>
      <c r="H37" s="64"/>
    </row>
    <row r="38" spans="1:8" s="25" customFormat="1" ht="24.75" customHeight="1">
      <c r="A38" s="38" t="s">
        <v>226</v>
      </c>
      <c r="B38" s="29">
        <v>2130</v>
      </c>
      <c r="C38" s="221">
        <f>SUM(C39:C42)</f>
        <v>484</v>
      </c>
      <c r="D38" s="221">
        <f>SUM(D39:D42)</f>
        <v>622</v>
      </c>
      <c r="E38" s="221">
        <f>SUM(E39:E42)</f>
        <v>580</v>
      </c>
      <c r="F38" s="221">
        <f>SUM(F39:F42)</f>
        <v>622</v>
      </c>
      <c r="G38" s="51">
        <f t="shared" si="2"/>
        <v>42</v>
      </c>
      <c r="H38" s="66">
        <f t="shared" si="3"/>
        <v>107.24137931034483</v>
      </c>
    </row>
    <row r="39" spans="1:8" ht="57.75" customHeight="1">
      <c r="A39" s="24" t="s">
        <v>291</v>
      </c>
      <c r="B39" s="210">
        <v>2131</v>
      </c>
      <c r="C39" s="47"/>
      <c r="D39" s="47"/>
      <c r="E39" s="47"/>
      <c r="F39" s="47"/>
      <c r="G39" s="47">
        <f t="shared" si="2"/>
        <v>0</v>
      </c>
      <c r="H39" s="64"/>
    </row>
    <row r="40" spans="1:8" s="25" customFormat="1" ht="19.5" customHeight="1">
      <c r="A40" s="24" t="s">
        <v>227</v>
      </c>
      <c r="B40" s="210">
        <v>2132</v>
      </c>
      <c r="C40" s="47"/>
      <c r="D40" s="47"/>
      <c r="E40" s="47"/>
      <c r="F40" s="47"/>
      <c r="G40" s="47">
        <f t="shared" si="2"/>
        <v>0</v>
      </c>
      <c r="H40" s="64"/>
    </row>
    <row r="41" spans="1:8" ht="19.5" customHeight="1">
      <c r="A41" s="24" t="s">
        <v>228</v>
      </c>
      <c r="B41" s="210">
        <v>2133</v>
      </c>
      <c r="C41" s="47">
        <v>484</v>
      </c>
      <c r="D41" s="47">
        <v>622</v>
      </c>
      <c r="E41" s="47">
        <v>580</v>
      </c>
      <c r="F41" s="47">
        <v>622</v>
      </c>
      <c r="G41" s="47">
        <f t="shared" si="2"/>
        <v>42</v>
      </c>
      <c r="H41" s="64">
        <f t="shared" si="3"/>
        <v>107.24137931034483</v>
      </c>
    </row>
    <row r="42" spans="1:8" ht="19.5" customHeight="1">
      <c r="A42" s="24" t="s">
        <v>229</v>
      </c>
      <c r="B42" s="210">
        <v>2134</v>
      </c>
      <c r="C42" s="47"/>
      <c r="D42" s="47"/>
      <c r="E42" s="47"/>
      <c r="F42" s="47"/>
      <c r="G42" s="47">
        <f t="shared" si="2"/>
        <v>0</v>
      </c>
      <c r="H42" s="64"/>
    </row>
    <row r="43" spans="1:8" s="25" customFormat="1" ht="19.5" customHeight="1">
      <c r="A43" s="38" t="s">
        <v>230</v>
      </c>
      <c r="B43" s="29">
        <v>2140</v>
      </c>
      <c r="C43" s="221">
        <f>SUM(C44:C45)</f>
        <v>0</v>
      </c>
      <c r="D43" s="221">
        <f>SUM(D44:D45)</f>
        <v>0</v>
      </c>
      <c r="E43" s="221">
        <f>SUM(E44:E45)</f>
        <v>0</v>
      </c>
      <c r="F43" s="221">
        <f>SUM(F44:F45)</f>
        <v>0</v>
      </c>
      <c r="G43" s="51">
        <f t="shared" si="2"/>
        <v>0</v>
      </c>
      <c r="H43" s="66"/>
    </row>
    <row r="44" spans="1:8" ht="40.5" customHeight="1">
      <c r="A44" s="24" t="s">
        <v>88</v>
      </c>
      <c r="B44" s="210">
        <v>2141</v>
      </c>
      <c r="C44" s="47"/>
      <c r="D44" s="47"/>
      <c r="E44" s="47"/>
      <c r="F44" s="47"/>
      <c r="G44" s="47">
        <f t="shared" si="2"/>
        <v>0</v>
      </c>
      <c r="H44" s="64"/>
    </row>
    <row r="45" spans="1:8" s="25" customFormat="1" ht="20.25" customHeight="1">
      <c r="A45" s="24" t="s">
        <v>231</v>
      </c>
      <c r="B45" s="210">
        <v>2142</v>
      </c>
      <c r="C45" s="47"/>
      <c r="D45" s="47"/>
      <c r="E45" s="47"/>
      <c r="F45" s="47"/>
      <c r="G45" s="47">
        <f t="shared" si="2"/>
        <v>0</v>
      </c>
      <c r="H45" s="64"/>
    </row>
    <row r="46" spans="1:8" s="25" customFormat="1" ht="22.5" customHeight="1">
      <c r="A46" s="38" t="s">
        <v>220</v>
      </c>
      <c r="B46" s="29">
        <v>2200</v>
      </c>
      <c r="C46" s="221">
        <f>SUM(C23,C33,C38,C43)</f>
        <v>904</v>
      </c>
      <c r="D46" s="221">
        <f>SUM(D23,D33,D38,D43)</f>
        <v>1119</v>
      </c>
      <c r="E46" s="221">
        <f>SUM(E23,E33,E38,E43)</f>
        <v>1095</v>
      </c>
      <c r="F46" s="221">
        <f>SUM(F23,F33,F38,F43)</f>
        <v>1119</v>
      </c>
      <c r="G46" s="51">
        <f t="shared" si="2"/>
        <v>24</v>
      </c>
      <c r="H46" s="66">
        <f t="shared" si="3"/>
        <v>102.1917808219178</v>
      </c>
    </row>
    <row r="47" spans="1:8" s="25" customFormat="1">
      <c r="A47" s="35"/>
      <c r="B47" s="26"/>
      <c r="C47" s="26"/>
      <c r="D47" s="26"/>
      <c r="E47" s="26"/>
      <c r="F47" s="26"/>
      <c r="G47" s="26"/>
      <c r="H47" s="26"/>
    </row>
    <row r="48" spans="1:8" s="25" customFormat="1">
      <c r="A48" s="35"/>
      <c r="B48" s="26"/>
      <c r="C48" s="26"/>
      <c r="D48" s="26"/>
      <c r="E48" s="26"/>
      <c r="F48" s="26"/>
      <c r="G48" s="26"/>
      <c r="H48" s="26"/>
    </row>
    <row r="49" spans="1:10" s="213" customFormat="1" ht="27.75" customHeight="1">
      <c r="A49" s="214" t="s">
        <v>413</v>
      </c>
      <c r="B49" s="1"/>
      <c r="C49" s="318" t="s">
        <v>121</v>
      </c>
      <c r="D49" s="318"/>
      <c r="E49" s="40"/>
      <c r="F49" s="175" t="s">
        <v>411</v>
      </c>
    </row>
    <row r="50" spans="1:10" s="2" customFormat="1">
      <c r="A50" s="176" t="s">
        <v>332</v>
      </c>
      <c r="B50" s="213"/>
      <c r="C50" s="314" t="s">
        <v>131</v>
      </c>
      <c r="D50" s="314"/>
      <c r="E50" s="213"/>
      <c r="F50" s="266"/>
      <c r="G50" s="266"/>
      <c r="H50" s="266"/>
    </row>
    <row r="51" spans="1:10" s="26" customFormat="1">
      <c r="A51" s="31"/>
      <c r="I51" s="23"/>
      <c r="J51" s="23"/>
    </row>
    <row r="52" spans="1:10" s="26" customFormat="1">
      <c r="A52" s="31"/>
      <c r="I52" s="23"/>
      <c r="J52" s="23"/>
    </row>
    <row r="53" spans="1:10" s="26" customFormat="1">
      <c r="A53" s="31"/>
      <c r="I53" s="23"/>
      <c r="J53" s="23"/>
    </row>
    <row r="54" spans="1:10" s="26" customFormat="1">
      <c r="A54" s="31"/>
      <c r="I54" s="23"/>
      <c r="J54" s="23"/>
    </row>
    <row r="55" spans="1:10" s="26" customFormat="1">
      <c r="A55" s="31"/>
      <c r="I55" s="23"/>
      <c r="J55" s="23"/>
    </row>
    <row r="56" spans="1:10" s="26" customFormat="1">
      <c r="A56" s="31"/>
      <c r="I56" s="23"/>
      <c r="J56" s="23"/>
    </row>
    <row r="57" spans="1:10" s="26" customFormat="1">
      <c r="A57" s="31"/>
      <c r="I57" s="23"/>
      <c r="J57" s="23"/>
    </row>
    <row r="58" spans="1:10" s="26" customFormat="1">
      <c r="A58" s="31"/>
      <c r="I58" s="23"/>
      <c r="J58" s="23"/>
    </row>
    <row r="59" spans="1:10" s="26" customFormat="1">
      <c r="A59" s="31"/>
      <c r="I59" s="23"/>
      <c r="J59" s="23"/>
    </row>
    <row r="60" spans="1:10" s="26" customFormat="1">
      <c r="A60" s="31"/>
      <c r="I60" s="23"/>
      <c r="J60" s="23"/>
    </row>
    <row r="61" spans="1:10" s="26" customFormat="1">
      <c r="A61" s="31"/>
      <c r="I61" s="23"/>
      <c r="J61" s="23"/>
    </row>
    <row r="62" spans="1:10" s="26" customFormat="1">
      <c r="A62" s="31"/>
      <c r="I62" s="23"/>
      <c r="J62" s="23"/>
    </row>
    <row r="63" spans="1:10" s="26" customFormat="1">
      <c r="A63" s="31"/>
      <c r="I63" s="23"/>
      <c r="J63" s="23"/>
    </row>
    <row r="64" spans="1:10" s="26" customFormat="1">
      <c r="A64" s="31"/>
      <c r="I64" s="23"/>
      <c r="J64" s="23"/>
    </row>
    <row r="65" spans="1:10" s="26" customFormat="1">
      <c r="A65" s="31"/>
      <c r="I65" s="23"/>
      <c r="J65" s="23"/>
    </row>
    <row r="66" spans="1:10" s="26" customFormat="1">
      <c r="A66" s="31"/>
      <c r="I66" s="23"/>
      <c r="J66" s="23"/>
    </row>
    <row r="67" spans="1:10" s="26" customFormat="1">
      <c r="A67" s="31"/>
      <c r="I67" s="23"/>
      <c r="J67" s="23"/>
    </row>
    <row r="68" spans="1:10" s="26" customFormat="1">
      <c r="A68" s="31"/>
      <c r="I68" s="23"/>
      <c r="J68" s="23"/>
    </row>
    <row r="69" spans="1:10" s="26" customFormat="1">
      <c r="A69" s="31"/>
      <c r="I69" s="23"/>
      <c r="J69" s="23"/>
    </row>
    <row r="70" spans="1:10" s="26" customFormat="1">
      <c r="A70" s="31"/>
      <c r="I70" s="23"/>
      <c r="J70" s="23"/>
    </row>
    <row r="71" spans="1:10" s="26" customFormat="1">
      <c r="A71" s="31"/>
      <c r="I71" s="23"/>
      <c r="J71" s="23"/>
    </row>
    <row r="72" spans="1:10" s="26" customFormat="1">
      <c r="A72" s="31"/>
      <c r="I72" s="23"/>
      <c r="J72" s="23"/>
    </row>
    <row r="73" spans="1:10" s="26" customFormat="1">
      <c r="A73" s="31"/>
      <c r="I73" s="23"/>
      <c r="J73" s="23"/>
    </row>
    <row r="74" spans="1:10" s="26" customFormat="1">
      <c r="A74" s="31"/>
      <c r="I74" s="23"/>
      <c r="J74" s="23"/>
    </row>
    <row r="75" spans="1:10" s="26" customFormat="1">
      <c r="A75" s="31"/>
      <c r="I75" s="23"/>
      <c r="J75" s="23"/>
    </row>
    <row r="76" spans="1:10" s="26" customFormat="1">
      <c r="A76" s="31"/>
      <c r="I76" s="23"/>
      <c r="J76" s="23"/>
    </row>
    <row r="77" spans="1:10" s="26" customFormat="1">
      <c r="A77" s="31"/>
      <c r="I77" s="23"/>
      <c r="J77" s="23"/>
    </row>
    <row r="78" spans="1:10" s="26" customFormat="1">
      <c r="A78" s="31"/>
      <c r="I78" s="23"/>
      <c r="J78" s="23"/>
    </row>
    <row r="79" spans="1:10" s="26" customFormat="1">
      <c r="A79" s="31"/>
      <c r="I79" s="23"/>
      <c r="J79" s="23"/>
    </row>
    <row r="80" spans="1:10" s="26" customFormat="1">
      <c r="A80" s="31"/>
      <c r="I80" s="23"/>
      <c r="J80" s="23"/>
    </row>
    <row r="81" spans="1:10" s="26" customFormat="1">
      <c r="A81" s="31"/>
      <c r="I81" s="23"/>
      <c r="J81" s="23"/>
    </row>
    <row r="82" spans="1:10" s="26" customFormat="1">
      <c r="A82" s="31"/>
      <c r="I82" s="23"/>
      <c r="J82" s="23"/>
    </row>
    <row r="83" spans="1:10" s="26" customFormat="1">
      <c r="A83" s="31"/>
      <c r="I83" s="23"/>
      <c r="J83" s="23"/>
    </row>
    <row r="84" spans="1:10" s="26" customFormat="1">
      <c r="A84" s="31"/>
      <c r="I84" s="23"/>
      <c r="J84" s="23"/>
    </row>
    <row r="85" spans="1:10" s="26" customFormat="1">
      <c r="A85" s="31"/>
      <c r="I85" s="23"/>
      <c r="J85" s="23"/>
    </row>
    <row r="86" spans="1:10" s="26" customFormat="1">
      <c r="A86" s="31"/>
      <c r="I86" s="23"/>
      <c r="J86" s="23"/>
    </row>
    <row r="87" spans="1:10" s="26" customFormat="1">
      <c r="A87" s="31"/>
      <c r="I87" s="23"/>
      <c r="J87" s="23"/>
    </row>
    <row r="88" spans="1:10" s="26" customFormat="1">
      <c r="A88" s="31"/>
      <c r="I88" s="23"/>
      <c r="J88" s="23"/>
    </row>
    <row r="89" spans="1:10" s="26" customFormat="1">
      <c r="A89" s="31"/>
      <c r="I89" s="23"/>
      <c r="J89" s="23"/>
    </row>
    <row r="90" spans="1:10" s="26" customFormat="1">
      <c r="A90" s="31"/>
      <c r="I90" s="23"/>
      <c r="J90" s="23"/>
    </row>
    <row r="91" spans="1:10" s="26" customFormat="1">
      <c r="A91" s="31"/>
      <c r="I91" s="23"/>
      <c r="J91" s="23"/>
    </row>
    <row r="92" spans="1:10" s="26" customFormat="1">
      <c r="A92" s="31"/>
      <c r="I92" s="23"/>
      <c r="J92" s="23"/>
    </row>
    <row r="93" spans="1:10" s="26" customFormat="1">
      <c r="A93" s="31"/>
      <c r="I93" s="23"/>
      <c r="J93" s="23"/>
    </row>
    <row r="94" spans="1:10" s="26" customFormat="1">
      <c r="A94" s="31"/>
      <c r="I94" s="23"/>
      <c r="J94" s="23"/>
    </row>
    <row r="95" spans="1:10" s="26" customFormat="1">
      <c r="A95" s="31"/>
      <c r="I95" s="23"/>
      <c r="J95" s="23"/>
    </row>
    <row r="96" spans="1:10" s="26" customFormat="1">
      <c r="A96" s="31"/>
      <c r="I96" s="23"/>
      <c r="J96" s="23"/>
    </row>
    <row r="97" spans="1:10" s="26" customFormat="1">
      <c r="A97" s="31"/>
      <c r="I97" s="23"/>
      <c r="J97" s="23"/>
    </row>
    <row r="98" spans="1:10" s="26" customFormat="1">
      <c r="A98" s="31"/>
      <c r="I98" s="23"/>
      <c r="J98" s="23"/>
    </row>
    <row r="99" spans="1:10" s="26" customFormat="1">
      <c r="A99" s="31"/>
      <c r="I99" s="23"/>
      <c r="J99" s="23"/>
    </row>
    <row r="100" spans="1:10" s="26" customFormat="1">
      <c r="A100" s="31"/>
      <c r="I100" s="23"/>
      <c r="J100" s="23"/>
    </row>
    <row r="101" spans="1:10" s="26" customFormat="1">
      <c r="A101" s="31"/>
      <c r="I101" s="23"/>
      <c r="J101" s="23"/>
    </row>
    <row r="102" spans="1:10" s="26" customFormat="1">
      <c r="A102" s="31"/>
      <c r="I102" s="23"/>
      <c r="J102" s="23"/>
    </row>
    <row r="103" spans="1:10" s="26" customFormat="1">
      <c r="A103" s="31"/>
      <c r="I103" s="23"/>
      <c r="J103" s="23"/>
    </row>
    <row r="104" spans="1:10" s="26" customFormat="1">
      <c r="A104" s="31"/>
      <c r="I104" s="23"/>
      <c r="J104" s="23"/>
    </row>
    <row r="105" spans="1:10" s="26" customFormat="1">
      <c r="A105" s="31"/>
      <c r="I105" s="23"/>
      <c r="J105" s="23"/>
    </row>
    <row r="106" spans="1:10" s="26" customFormat="1">
      <c r="A106" s="31"/>
      <c r="I106" s="23"/>
      <c r="J106" s="23"/>
    </row>
    <row r="107" spans="1:10" s="26" customFormat="1">
      <c r="A107" s="31"/>
      <c r="I107" s="23"/>
      <c r="J107" s="23"/>
    </row>
    <row r="108" spans="1:10" s="26" customFormat="1">
      <c r="A108" s="31"/>
      <c r="I108" s="23"/>
      <c r="J108" s="23"/>
    </row>
    <row r="109" spans="1:10" s="26" customFormat="1">
      <c r="A109" s="31"/>
      <c r="I109" s="23"/>
      <c r="J109" s="23"/>
    </row>
    <row r="110" spans="1:10" s="26" customFormat="1">
      <c r="A110" s="31"/>
      <c r="I110" s="23"/>
      <c r="J110" s="23"/>
    </row>
    <row r="111" spans="1:10" s="26" customFormat="1">
      <c r="A111" s="31"/>
      <c r="I111" s="23"/>
      <c r="J111" s="23"/>
    </row>
    <row r="112" spans="1:10" s="26" customFormat="1">
      <c r="A112" s="31"/>
      <c r="I112" s="23"/>
      <c r="J112" s="23"/>
    </row>
    <row r="113" spans="1:10" s="26" customFormat="1">
      <c r="A113" s="31"/>
      <c r="I113" s="23"/>
      <c r="J113" s="23"/>
    </row>
    <row r="114" spans="1:10" s="26" customFormat="1">
      <c r="A114" s="31"/>
      <c r="I114" s="23"/>
      <c r="J114" s="23"/>
    </row>
    <row r="115" spans="1:10" s="26" customFormat="1">
      <c r="A115" s="31"/>
      <c r="I115" s="23"/>
      <c r="J115" s="23"/>
    </row>
    <row r="116" spans="1:10" s="26" customFormat="1">
      <c r="A116" s="31"/>
      <c r="I116" s="23"/>
      <c r="J116" s="23"/>
    </row>
    <row r="117" spans="1:10" s="26" customFormat="1">
      <c r="A117" s="31"/>
      <c r="I117" s="23"/>
      <c r="J117" s="23"/>
    </row>
    <row r="118" spans="1:10" s="26" customFormat="1">
      <c r="A118" s="31"/>
      <c r="I118" s="23"/>
      <c r="J118" s="23"/>
    </row>
    <row r="119" spans="1:10" s="26" customFormat="1">
      <c r="A119" s="31"/>
      <c r="I119" s="23"/>
      <c r="J119" s="23"/>
    </row>
    <row r="120" spans="1:10" s="26" customFormat="1">
      <c r="A120" s="31"/>
      <c r="I120" s="23"/>
      <c r="J120" s="23"/>
    </row>
    <row r="121" spans="1:10" s="26" customFormat="1">
      <c r="A121" s="31"/>
      <c r="I121" s="23"/>
      <c r="J121" s="23"/>
    </row>
    <row r="122" spans="1:10" s="26" customFormat="1">
      <c r="A122" s="31"/>
      <c r="I122" s="23"/>
      <c r="J122" s="23"/>
    </row>
    <row r="123" spans="1:10" s="26" customFormat="1">
      <c r="A123" s="31"/>
      <c r="I123" s="23"/>
      <c r="J123" s="23"/>
    </row>
    <row r="124" spans="1:10" s="26" customFormat="1">
      <c r="A124" s="31"/>
      <c r="I124" s="23"/>
      <c r="J124" s="23"/>
    </row>
    <row r="125" spans="1:10" s="26" customFormat="1">
      <c r="A125" s="31"/>
      <c r="I125" s="23"/>
      <c r="J125" s="23"/>
    </row>
    <row r="126" spans="1:10" s="26" customFormat="1">
      <c r="A126" s="31"/>
      <c r="I126" s="23"/>
      <c r="J126" s="23"/>
    </row>
    <row r="127" spans="1:10" s="26" customFormat="1">
      <c r="A127" s="31"/>
      <c r="I127" s="23"/>
      <c r="J127" s="23"/>
    </row>
    <row r="128" spans="1:10" s="26" customFormat="1">
      <c r="A128" s="31"/>
      <c r="I128" s="23"/>
      <c r="J128" s="23"/>
    </row>
    <row r="129" spans="1:10" s="26" customFormat="1">
      <c r="A129" s="31"/>
      <c r="I129" s="23"/>
      <c r="J129" s="23"/>
    </row>
    <row r="130" spans="1:10" s="26" customFormat="1">
      <c r="A130" s="31"/>
      <c r="I130" s="23"/>
      <c r="J130" s="23"/>
    </row>
    <row r="131" spans="1:10" s="26" customFormat="1">
      <c r="A131" s="31"/>
      <c r="I131" s="23"/>
      <c r="J131" s="23"/>
    </row>
    <row r="132" spans="1:10" s="26" customFormat="1">
      <c r="A132" s="31"/>
      <c r="I132" s="23"/>
      <c r="J132" s="23"/>
    </row>
    <row r="133" spans="1:10" s="26" customFormat="1">
      <c r="A133" s="31"/>
      <c r="I133" s="23"/>
      <c r="J133" s="23"/>
    </row>
    <row r="134" spans="1:10" s="26" customFormat="1">
      <c r="A134" s="31"/>
      <c r="I134" s="23"/>
      <c r="J134" s="23"/>
    </row>
    <row r="135" spans="1:10" s="26" customFormat="1">
      <c r="A135" s="31"/>
      <c r="I135" s="23"/>
      <c r="J135" s="23"/>
    </row>
    <row r="136" spans="1:10" s="26" customFormat="1">
      <c r="A136" s="31"/>
      <c r="I136" s="23"/>
      <c r="J136" s="23"/>
    </row>
    <row r="137" spans="1:10" s="26" customFormat="1">
      <c r="A137" s="31"/>
      <c r="I137" s="23"/>
      <c r="J137" s="23"/>
    </row>
    <row r="138" spans="1:10" s="26" customFormat="1">
      <c r="A138" s="31"/>
      <c r="I138" s="23"/>
      <c r="J138" s="23"/>
    </row>
    <row r="139" spans="1:10" s="26" customFormat="1">
      <c r="A139" s="31"/>
      <c r="I139" s="23"/>
      <c r="J139" s="23"/>
    </row>
    <row r="140" spans="1:10" s="26" customFormat="1">
      <c r="A140" s="31"/>
      <c r="I140" s="23"/>
      <c r="J140" s="23"/>
    </row>
    <row r="141" spans="1:10" s="26" customFormat="1">
      <c r="A141" s="31"/>
      <c r="I141" s="23"/>
      <c r="J141" s="23"/>
    </row>
    <row r="142" spans="1:10" s="26" customFormat="1">
      <c r="A142" s="31"/>
      <c r="I142" s="23"/>
      <c r="J142" s="23"/>
    </row>
    <row r="143" spans="1:10" s="26" customFormat="1">
      <c r="A143" s="31"/>
      <c r="I143" s="23"/>
      <c r="J143" s="23"/>
    </row>
    <row r="144" spans="1:10" s="26" customFormat="1">
      <c r="A144" s="31"/>
      <c r="I144" s="23"/>
      <c r="J144" s="23"/>
    </row>
    <row r="145" spans="1:10" s="26" customFormat="1">
      <c r="A145" s="31"/>
      <c r="I145" s="23"/>
      <c r="J145" s="23"/>
    </row>
    <row r="146" spans="1:10" s="26" customFormat="1">
      <c r="A146" s="31"/>
      <c r="I146" s="23"/>
      <c r="J146" s="23"/>
    </row>
    <row r="147" spans="1:10" s="26" customFormat="1">
      <c r="A147" s="31"/>
      <c r="I147" s="23"/>
      <c r="J147" s="23"/>
    </row>
    <row r="148" spans="1:10" s="26" customFormat="1">
      <c r="A148" s="31"/>
      <c r="I148" s="23"/>
      <c r="J148" s="23"/>
    </row>
    <row r="149" spans="1:10" s="26" customFormat="1">
      <c r="A149" s="31"/>
      <c r="I149" s="23"/>
      <c r="J149" s="23"/>
    </row>
    <row r="150" spans="1:10" s="26" customFormat="1">
      <c r="A150" s="31"/>
      <c r="I150" s="23"/>
      <c r="J150" s="23"/>
    </row>
    <row r="151" spans="1:10" s="26" customFormat="1">
      <c r="A151" s="31"/>
      <c r="I151" s="23"/>
      <c r="J151" s="23"/>
    </row>
    <row r="152" spans="1:10" s="26" customFormat="1">
      <c r="A152" s="31"/>
      <c r="I152" s="23"/>
      <c r="J152" s="23"/>
    </row>
    <row r="153" spans="1:10" s="26" customFormat="1">
      <c r="A153" s="31"/>
      <c r="I153" s="23"/>
      <c r="J153" s="23"/>
    </row>
    <row r="154" spans="1:10" s="26" customFormat="1">
      <c r="A154" s="31"/>
      <c r="I154" s="23"/>
      <c r="J154" s="23"/>
    </row>
    <row r="155" spans="1:10" s="26" customFormat="1">
      <c r="A155" s="31"/>
      <c r="I155" s="23"/>
      <c r="J155" s="23"/>
    </row>
    <row r="156" spans="1:10" s="26" customFormat="1">
      <c r="A156" s="31"/>
      <c r="I156" s="23"/>
      <c r="J156" s="23"/>
    </row>
    <row r="157" spans="1:10" s="26" customFormat="1">
      <c r="A157" s="31"/>
      <c r="I157" s="23"/>
      <c r="J157" s="23"/>
    </row>
    <row r="158" spans="1:10" s="26" customFormat="1">
      <c r="A158" s="31"/>
      <c r="I158" s="23"/>
      <c r="J158" s="23"/>
    </row>
    <row r="159" spans="1:10" s="26" customFormat="1">
      <c r="A159" s="31"/>
      <c r="I159" s="23"/>
      <c r="J159" s="23"/>
    </row>
    <row r="160" spans="1:10" s="26" customFormat="1">
      <c r="A160" s="31"/>
      <c r="I160" s="23"/>
      <c r="J160" s="23"/>
    </row>
    <row r="161" spans="1:10" s="26" customFormat="1">
      <c r="A161" s="31"/>
      <c r="I161" s="23"/>
      <c r="J161" s="23"/>
    </row>
    <row r="162" spans="1:10" s="26" customFormat="1">
      <c r="A162" s="31"/>
      <c r="I162" s="23"/>
      <c r="J162" s="23"/>
    </row>
    <row r="163" spans="1:10" s="26" customFormat="1">
      <c r="A163" s="31"/>
      <c r="I163" s="23"/>
      <c r="J163" s="23"/>
    </row>
    <row r="164" spans="1:10" s="26" customFormat="1">
      <c r="A164" s="31"/>
      <c r="I164" s="23"/>
      <c r="J164" s="23"/>
    </row>
    <row r="165" spans="1:10" s="26" customFormat="1">
      <c r="A165" s="31"/>
      <c r="I165" s="23"/>
      <c r="J165" s="23"/>
    </row>
    <row r="166" spans="1:10" s="26" customFormat="1">
      <c r="A166" s="31"/>
      <c r="I166" s="23"/>
      <c r="J166" s="23"/>
    </row>
    <row r="167" spans="1:10" s="26" customFormat="1">
      <c r="A167" s="31"/>
      <c r="I167" s="23"/>
      <c r="J167" s="23"/>
    </row>
    <row r="168" spans="1:10" s="26" customFormat="1">
      <c r="A168" s="31"/>
      <c r="I168" s="23"/>
      <c r="J168" s="23"/>
    </row>
    <row r="169" spans="1:10" s="26" customFormat="1">
      <c r="A169" s="31"/>
      <c r="I169" s="23"/>
      <c r="J169" s="23"/>
    </row>
    <row r="170" spans="1:10" s="26" customFormat="1">
      <c r="A170" s="31"/>
      <c r="I170" s="23"/>
      <c r="J170" s="23"/>
    </row>
    <row r="171" spans="1:10" s="26" customFormat="1">
      <c r="A171" s="31"/>
      <c r="I171" s="23"/>
      <c r="J171" s="23"/>
    </row>
    <row r="172" spans="1:10" s="26" customFormat="1">
      <c r="A172" s="31"/>
      <c r="I172" s="23"/>
      <c r="J172" s="23"/>
    </row>
    <row r="173" spans="1:10" s="26" customFormat="1">
      <c r="A173" s="31"/>
      <c r="I173" s="23"/>
      <c r="J173" s="23"/>
    </row>
    <row r="174" spans="1:10" s="26" customFormat="1">
      <c r="A174" s="31"/>
      <c r="I174" s="23"/>
      <c r="J174" s="23"/>
    </row>
    <row r="175" spans="1:10" s="26" customFormat="1">
      <c r="A175" s="31"/>
      <c r="I175" s="23"/>
      <c r="J175" s="23"/>
    </row>
    <row r="176" spans="1:10" s="26" customFormat="1">
      <c r="A176" s="31"/>
      <c r="I176" s="23"/>
      <c r="J176" s="23"/>
    </row>
    <row r="177" spans="1:10" s="26" customFormat="1">
      <c r="A177" s="31"/>
      <c r="I177" s="23"/>
      <c r="J177" s="23"/>
    </row>
    <row r="178" spans="1:10" s="26" customFormat="1">
      <c r="A178" s="31"/>
      <c r="I178" s="23"/>
      <c r="J178" s="23"/>
    </row>
    <row r="179" spans="1:10" s="26" customFormat="1">
      <c r="A179" s="31"/>
      <c r="I179" s="23"/>
      <c r="J179" s="23"/>
    </row>
    <row r="180" spans="1:10" s="26" customFormat="1">
      <c r="A180" s="31"/>
      <c r="I180" s="23"/>
      <c r="J180" s="23"/>
    </row>
    <row r="181" spans="1:10" s="26" customFormat="1">
      <c r="A181" s="31"/>
      <c r="I181" s="23"/>
      <c r="J181" s="23"/>
    </row>
    <row r="182" spans="1:10" s="26" customFormat="1">
      <c r="A182" s="31"/>
      <c r="I182" s="23"/>
      <c r="J182" s="23"/>
    </row>
    <row r="183" spans="1:10" s="26" customFormat="1">
      <c r="A183" s="31"/>
      <c r="I183" s="23"/>
      <c r="J183" s="23"/>
    </row>
    <row r="184" spans="1:10" s="26" customFormat="1">
      <c r="A184" s="31"/>
      <c r="I184" s="23"/>
      <c r="J184" s="23"/>
    </row>
    <row r="185" spans="1:10" s="26" customFormat="1">
      <c r="A185" s="31"/>
      <c r="I185" s="23"/>
      <c r="J185" s="23"/>
    </row>
    <row r="186" spans="1:10" s="26" customFormat="1">
      <c r="A186" s="31"/>
      <c r="I186" s="23"/>
      <c r="J186" s="23"/>
    </row>
    <row r="187" spans="1:10" s="26" customFormat="1">
      <c r="A187" s="31"/>
      <c r="I187" s="23"/>
      <c r="J187" s="23"/>
    </row>
    <row r="188" spans="1:10" s="26" customFormat="1">
      <c r="A188" s="31"/>
      <c r="I188" s="23"/>
      <c r="J188" s="23"/>
    </row>
    <row r="189" spans="1:10" s="26" customFormat="1">
      <c r="A189" s="31"/>
      <c r="I189" s="23"/>
      <c r="J189" s="23"/>
    </row>
    <row r="190" spans="1:10" s="26" customFormat="1">
      <c r="A190" s="31"/>
      <c r="I190" s="23"/>
      <c r="J190" s="23"/>
    </row>
    <row r="191" spans="1:10" s="26" customFormat="1">
      <c r="A191" s="31"/>
      <c r="I191" s="23"/>
      <c r="J191" s="23"/>
    </row>
    <row r="192" spans="1:10" s="26" customFormat="1">
      <c r="A192" s="31"/>
      <c r="I192" s="23"/>
      <c r="J192" s="23"/>
    </row>
    <row r="193" spans="1:10" s="26" customFormat="1">
      <c r="A193" s="31"/>
      <c r="I193" s="23"/>
      <c r="J193" s="23"/>
    </row>
    <row r="194" spans="1:10" s="26" customFormat="1">
      <c r="A194" s="31"/>
      <c r="I194" s="23"/>
      <c r="J194" s="23"/>
    </row>
    <row r="195" spans="1:10" s="26" customFormat="1">
      <c r="A195" s="31"/>
      <c r="I195" s="23"/>
      <c r="J195" s="23"/>
    </row>
    <row r="196" spans="1:10" s="26" customFormat="1">
      <c r="A196" s="31"/>
      <c r="I196" s="23"/>
      <c r="J196" s="23"/>
    </row>
    <row r="197" spans="1:10" s="26" customFormat="1">
      <c r="A197" s="31"/>
      <c r="I197" s="23"/>
      <c r="J197" s="23"/>
    </row>
    <row r="198" spans="1:10" s="26" customFormat="1">
      <c r="A198" s="31"/>
      <c r="I198" s="23"/>
      <c r="J198" s="23"/>
    </row>
    <row r="199" spans="1:10" s="26" customFormat="1">
      <c r="A199" s="31"/>
      <c r="I199" s="23"/>
      <c r="J199" s="23"/>
    </row>
    <row r="200" spans="1:10" s="26" customFormat="1">
      <c r="A200" s="31"/>
      <c r="I200" s="23"/>
      <c r="J200" s="23"/>
    </row>
  </sheetData>
  <mergeCells count="11">
    <mergeCell ref="C50:D50"/>
    <mergeCell ref="A6:H6"/>
    <mergeCell ref="A22:H22"/>
    <mergeCell ref="C49:D49"/>
    <mergeCell ref="F50:H50"/>
    <mergeCell ref="A3:A4"/>
    <mergeCell ref="B3:B4"/>
    <mergeCell ref="C3:D3"/>
    <mergeCell ref="E3:H3"/>
    <mergeCell ref="A1:H1"/>
    <mergeCell ref="A2:H2"/>
  </mergeCells>
  <phoneticPr fontId="3" type="noConversion"/>
  <pageMargins left="1.1811023622047245" right="0.39370078740157483" top="0.78740157480314965" bottom="0.78740157480314965" header="0.19685039370078741" footer="0.11811023622047245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2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87"/>
  <sheetViews>
    <sheetView view="pageBreakPreview" zoomScale="75" zoomScaleNormal="56" zoomScaleSheetLayoutView="75" workbookViewId="0">
      <selection activeCell="A12" sqref="A12"/>
    </sheetView>
  </sheetViews>
  <sheetFormatPr defaultRowHeight="18.75"/>
  <cols>
    <col min="1" max="1" width="88" style="2" customWidth="1"/>
    <col min="2" max="2" width="15" style="2" customWidth="1"/>
    <col min="3" max="7" width="20.42578125" style="2" customWidth="1"/>
    <col min="8" max="8" width="18.42578125" style="2" customWidth="1"/>
    <col min="9" max="16384" width="9.140625" style="2"/>
  </cols>
  <sheetData>
    <row r="1" spans="1:8">
      <c r="A1" s="240" t="s">
        <v>175</v>
      </c>
      <c r="B1" s="240"/>
      <c r="C1" s="240"/>
      <c r="D1" s="240"/>
      <c r="E1" s="240"/>
      <c r="F1" s="240"/>
      <c r="G1" s="240"/>
      <c r="H1" s="240"/>
    </row>
    <row r="2" spans="1:8">
      <c r="A2" s="12"/>
      <c r="B2" s="12"/>
      <c r="C2" s="12"/>
      <c r="D2" s="12"/>
      <c r="E2" s="12"/>
      <c r="F2" s="12"/>
      <c r="G2" s="12"/>
      <c r="H2" s="12"/>
    </row>
    <row r="3" spans="1:8" ht="48" customHeight="1">
      <c r="A3" s="255" t="s">
        <v>146</v>
      </c>
      <c r="B3" s="319" t="s">
        <v>0</v>
      </c>
      <c r="C3" s="255" t="s">
        <v>213</v>
      </c>
      <c r="D3" s="255"/>
      <c r="E3" s="311" t="s">
        <v>252</v>
      </c>
      <c r="F3" s="311"/>
      <c r="G3" s="311"/>
      <c r="H3" s="311"/>
    </row>
    <row r="4" spans="1:8" ht="38.25" customHeight="1">
      <c r="A4" s="255"/>
      <c r="B4" s="319"/>
      <c r="C4" s="196" t="s">
        <v>134</v>
      </c>
      <c r="D4" s="196" t="s">
        <v>135</v>
      </c>
      <c r="E4" s="196" t="s">
        <v>136</v>
      </c>
      <c r="F4" s="196" t="s">
        <v>127</v>
      </c>
      <c r="G4" s="216" t="s">
        <v>141</v>
      </c>
      <c r="H4" s="216" t="s">
        <v>142</v>
      </c>
    </row>
    <row r="5" spans="1:8">
      <c r="A5" s="216">
        <v>1</v>
      </c>
      <c r="B5" s="225">
        <v>2</v>
      </c>
      <c r="C5" s="216">
        <v>3</v>
      </c>
      <c r="D5" s="225">
        <v>4</v>
      </c>
      <c r="E5" s="216">
        <v>5</v>
      </c>
      <c r="F5" s="225">
        <v>6</v>
      </c>
      <c r="G5" s="216">
        <v>7</v>
      </c>
      <c r="H5" s="225">
        <v>8</v>
      </c>
    </row>
    <row r="6" spans="1:8">
      <c r="A6" s="171" t="s">
        <v>182</v>
      </c>
      <c r="B6" s="208"/>
      <c r="C6" s="208"/>
      <c r="D6" s="208"/>
      <c r="E6" s="208"/>
      <c r="F6" s="208"/>
      <c r="G6" s="208"/>
      <c r="H6" s="209"/>
    </row>
    <row r="7" spans="1:8" s="30" customFormat="1" ht="24.95" customHeight="1">
      <c r="A7" s="62" t="s">
        <v>253</v>
      </c>
      <c r="B7" s="59">
        <v>3000</v>
      </c>
      <c r="C7" s="221">
        <v>3837</v>
      </c>
      <c r="D7" s="221">
        <f>SUM(D8:D9,D11,D14:D15,D19)</f>
        <v>5461</v>
      </c>
      <c r="E7" s="221">
        <f>SUM(E8:E9,E11,E14:E15,E19)</f>
        <v>3820</v>
      </c>
      <c r="F7" s="221">
        <f>SUM(F8:F9,F11,F14:F15,F19)</f>
        <v>5461</v>
      </c>
      <c r="G7" s="51">
        <f>F7-E7</f>
        <v>1641</v>
      </c>
      <c r="H7" s="66">
        <f>(F7/E7)*100</f>
        <v>142.95811518324609</v>
      </c>
    </row>
    <row r="8" spans="1:8" ht="18" customHeight="1">
      <c r="A8" s="170" t="s">
        <v>402</v>
      </c>
      <c r="B8" s="4">
        <v>3010</v>
      </c>
      <c r="C8" s="47">
        <v>3031</v>
      </c>
      <c r="D8" s="47">
        <v>4152</v>
      </c>
      <c r="E8" s="47">
        <v>2702</v>
      </c>
      <c r="F8" s="47">
        <v>4152</v>
      </c>
      <c r="G8" s="47">
        <f>F8-E8</f>
        <v>1450</v>
      </c>
      <c r="H8" s="64">
        <f>(F8/E8)*100</f>
        <v>153.66395262768319</v>
      </c>
    </row>
    <row r="9" spans="1:8" ht="18" customHeight="1">
      <c r="A9" s="170" t="s">
        <v>176</v>
      </c>
      <c r="B9" s="4">
        <v>3020</v>
      </c>
      <c r="C9" s="47"/>
      <c r="D9" s="47"/>
      <c r="E9" s="47"/>
      <c r="F9" s="47"/>
      <c r="G9" s="47">
        <f t="shared" ref="G9:G19" si="0">F9-E9</f>
        <v>0</v>
      </c>
      <c r="H9" s="64"/>
    </row>
    <row r="10" spans="1:8" ht="18" customHeight="1">
      <c r="A10" s="170" t="s">
        <v>177</v>
      </c>
      <c r="B10" s="4">
        <v>3030</v>
      </c>
      <c r="C10" s="47"/>
      <c r="D10" s="47"/>
      <c r="E10" s="47"/>
      <c r="F10" s="47"/>
      <c r="G10" s="47">
        <f t="shared" si="0"/>
        <v>0</v>
      </c>
      <c r="H10" s="64"/>
    </row>
    <row r="11" spans="1:8" ht="18" customHeight="1">
      <c r="A11" s="170" t="s">
        <v>391</v>
      </c>
      <c r="B11" s="4">
        <v>3040</v>
      </c>
      <c r="C11" s="47">
        <f>C12</f>
        <v>804</v>
      </c>
      <c r="D11" s="47">
        <f>D12</f>
        <v>1297</v>
      </c>
      <c r="E11" s="47">
        <f>E12</f>
        <v>1118</v>
      </c>
      <c r="F11" s="47">
        <f>F12</f>
        <v>1297</v>
      </c>
      <c r="G11" s="47">
        <f t="shared" si="0"/>
        <v>179</v>
      </c>
      <c r="H11" s="64">
        <f t="shared" ref="H11" si="1">(F11/E11)*100</f>
        <v>116.01073345259391</v>
      </c>
    </row>
    <row r="12" spans="1:8" ht="18.75" customHeight="1">
      <c r="A12" s="170" t="s">
        <v>352</v>
      </c>
      <c r="B12" s="4">
        <v>3041</v>
      </c>
      <c r="C12" s="47">
        <v>804</v>
      </c>
      <c r="D12" s="47">
        <v>1297</v>
      </c>
      <c r="E12" s="47">
        <v>1118</v>
      </c>
      <c r="F12" s="47">
        <v>1297</v>
      </c>
      <c r="G12" s="47">
        <f>F12-E12</f>
        <v>179</v>
      </c>
      <c r="H12" s="64">
        <f>(F12/E12)*100</f>
        <v>116.01073345259391</v>
      </c>
    </row>
    <row r="13" spans="1:8" ht="18" customHeight="1">
      <c r="A13" s="170" t="s">
        <v>353</v>
      </c>
      <c r="B13" s="4">
        <v>3042</v>
      </c>
      <c r="C13" s="47"/>
      <c r="D13" s="47"/>
      <c r="E13" s="47"/>
      <c r="F13" s="47"/>
      <c r="G13" s="47">
        <f>F13-E13</f>
        <v>0</v>
      </c>
      <c r="H13" s="64"/>
    </row>
    <row r="14" spans="1:8" ht="18" customHeight="1">
      <c r="A14" s="170" t="s">
        <v>163</v>
      </c>
      <c r="B14" s="4">
        <v>3050</v>
      </c>
      <c r="C14" s="47"/>
      <c r="D14" s="47"/>
      <c r="E14" s="47"/>
      <c r="F14" s="47"/>
      <c r="G14" s="47">
        <f t="shared" si="0"/>
        <v>0</v>
      </c>
      <c r="H14" s="64"/>
    </row>
    <row r="15" spans="1:8" ht="20.100000000000001" customHeight="1">
      <c r="A15" s="170" t="s">
        <v>64</v>
      </c>
      <c r="B15" s="4">
        <v>3060</v>
      </c>
      <c r="C15" s="65">
        <f>SUM(C16:C18)</f>
        <v>0</v>
      </c>
      <c r="D15" s="65">
        <f>SUM(D16:D18)</f>
        <v>0</v>
      </c>
      <c r="E15" s="65">
        <f>SUM(E16:E18)</f>
        <v>0</v>
      </c>
      <c r="F15" s="65">
        <f>SUM(F16:F18)</f>
        <v>0</v>
      </c>
      <c r="G15" s="47">
        <f t="shared" si="0"/>
        <v>0</v>
      </c>
      <c r="H15" s="64"/>
    </row>
    <row r="16" spans="1:8" ht="18" customHeight="1">
      <c r="A16" s="170" t="s">
        <v>62</v>
      </c>
      <c r="B16" s="200">
        <v>3061</v>
      </c>
      <c r="C16" s="47"/>
      <c r="D16" s="47"/>
      <c r="E16" s="47"/>
      <c r="F16" s="47"/>
      <c r="G16" s="47">
        <f t="shared" si="0"/>
        <v>0</v>
      </c>
      <c r="H16" s="64"/>
    </row>
    <row r="17" spans="1:8" ht="18" customHeight="1">
      <c r="A17" s="170" t="s">
        <v>65</v>
      </c>
      <c r="B17" s="200">
        <v>3062</v>
      </c>
      <c r="C17" s="47"/>
      <c r="D17" s="47"/>
      <c r="E17" s="47"/>
      <c r="F17" s="47"/>
      <c r="G17" s="47">
        <f t="shared" si="0"/>
        <v>0</v>
      </c>
      <c r="H17" s="64"/>
    </row>
    <row r="18" spans="1:8" ht="18" customHeight="1">
      <c r="A18" s="170" t="s">
        <v>81</v>
      </c>
      <c r="B18" s="200">
        <v>3063</v>
      </c>
      <c r="C18" s="47"/>
      <c r="D18" s="47"/>
      <c r="E18" s="47"/>
      <c r="F18" s="47"/>
      <c r="G18" s="47">
        <f t="shared" si="0"/>
        <v>0</v>
      </c>
      <c r="H18" s="64"/>
    </row>
    <row r="19" spans="1:8" ht="18" customHeight="1">
      <c r="A19" s="170" t="s">
        <v>408</v>
      </c>
      <c r="B19" s="4">
        <v>3070</v>
      </c>
      <c r="C19" s="47">
        <v>2</v>
      </c>
      <c r="D19" s="47">
        <v>12</v>
      </c>
      <c r="E19" s="47"/>
      <c r="F19" s="47">
        <v>12</v>
      </c>
      <c r="G19" s="47">
        <f t="shared" si="0"/>
        <v>12</v>
      </c>
      <c r="H19" s="64"/>
    </row>
    <row r="20" spans="1:8" ht="20.100000000000001" customHeight="1">
      <c r="A20" s="199" t="s">
        <v>254</v>
      </c>
      <c r="B20" s="5">
        <v>3100</v>
      </c>
      <c r="C20" s="221">
        <f>SUM(C21:C24,C28,C38,C39)</f>
        <v>-3231</v>
      </c>
      <c r="D20" s="221">
        <f>SUM(D21:D24,D28,D38,D39)</f>
        <v>-3826</v>
      </c>
      <c r="E20" s="221">
        <f>SUM(E21:E24,E28,E38,E39)</f>
        <v>-3783</v>
      </c>
      <c r="F20" s="221">
        <f>SUM(F21:F24,F28,F38,F39)</f>
        <v>-3826</v>
      </c>
      <c r="G20" s="51">
        <f>F20-E20</f>
        <v>-43</v>
      </c>
      <c r="H20" s="66">
        <f>(F20/E20)*100</f>
        <v>101.13666402326196</v>
      </c>
    </row>
    <row r="21" spans="1:8" ht="18" customHeight="1">
      <c r="A21" s="215" t="s">
        <v>165</v>
      </c>
      <c r="B21" s="4">
        <v>3110</v>
      </c>
      <c r="C21" s="47">
        <v>-589</v>
      </c>
      <c r="D21" s="47">
        <v>-657</v>
      </c>
      <c r="E21" s="47">
        <v>-567</v>
      </c>
      <c r="F21" s="47">
        <v>-657</v>
      </c>
      <c r="G21" s="47">
        <f>F21-E21</f>
        <v>-90</v>
      </c>
      <c r="H21" s="64">
        <f>(F21/E21)*100</f>
        <v>115.87301587301589</v>
      </c>
    </row>
    <row r="22" spans="1:8" ht="18" customHeight="1">
      <c r="A22" s="215" t="s">
        <v>166</v>
      </c>
      <c r="B22" s="4">
        <v>3120</v>
      </c>
      <c r="C22" s="47">
        <v>-1716</v>
      </c>
      <c r="D22" s="47">
        <v>-2025</v>
      </c>
      <c r="E22" s="47">
        <v>-2095</v>
      </c>
      <c r="F22" s="47">
        <v>-2025</v>
      </c>
      <c r="G22" s="47">
        <f t="shared" ref="G22:G39" si="2">F22-E22</f>
        <v>70</v>
      </c>
      <c r="H22" s="64">
        <f t="shared" ref="H22:H39" si="3">(F22/E22)*100</f>
        <v>96.658711217183765</v>
      </c>
    </row>
    <row r="23" spans="1:8" ht="18" customHeight="1">
      <c r="A23" s="215" t="s">
        <v>6</v>
      </c>
      <c r="B23" s="4">
        <v>3130</v>
      </c>
      <c r="C23" s="47">
        <v>-484</v>
      </c>
      <c r="D23" s="47">
        <v>-622</v>
      </c>
      <c r="E23" s="47">
        <v>-580</v>
      </c>
      <c r="F23" s="47">
        <v>-622</v>
      </c>
      <c r="G23" s="47">
        <f t="shared" si="2"/>
        <v>-42</v>
      </c>
      <c r="H23" s="64">
        <f t="shared" si="3"/>
        <v>107.24137931034483</v>
      </c>
    </row>
    <row r="24" spans="1:8" ht="18" customHeight="1">
      <c r="A24" s="215" t="s">
        <v>63</v>
      </c>
      <c r="B24" s="4">
        <v>3140</v>
      </c>
      <c r="C24" s="65">
        <f>SUM(C25:C27)</f>
        <v>0</v>
      </c>
      <c r="D24" s="65">
        <f>SUM(D25:D27)</f>
        <v>0</v>
      </c>
      <c r="E24" s="65">
        <f>SUM(E25:E27)</f>
        <v>0</v>
      </c>
      <c r="F24" s="65">
        <f>SUM(F25:F27)</f>
        <v>0</v>
      </c>
      <c r="G24" s="47">
        <f t="shared" si="2"/>
        <v>0</v>
      </c>
      <c r="H24" s="64"/>
    </row>
    <row r="25" spans="1:8" ht="18" customHeight="1">
      <c r="A25" s="215" t="s">
        <v>62</v>
      </c>
      <c r="B25" s="200">
        <v>3141</v>
      </c>
      <c r="C25" s="47" t="s">
        <v>151</v>
      </c>
      <c r="D25" s="47" t="s">
        <v>151</v>
      </c>
      <c r="E25" s="47" t="s">
        <v>151</v>
      </c>
      <c r="F25" s="47" t="s">
        <v>151</v>
      </c>
      <c r="G25" s="47"/>
      <c r="H25" s="64"/>
    </row>
    <row r="26" spans="1:8" ht="18" customHeight="1">
      <c r="A26" s="215" t="s">
        <v>65</v>
      </c>
      <c r="B26" s="200">
        <v>3142</v>
      </c>
      <c r="C26" s="47" t="s">
        <v>151</v>
      </c>
      <c r="D26" s="47" t="s">
        <v>151</v>
      </c>
      <c r="E26" s="47" t="s">
        <v>151</v>
      </c>
      <c r="F26" s="47" t="s">
        <v>151</v>
      </c>
      <c r="G26" s="47"/>
      <c r="H26" s="64"/>
    </row>
    <row r="27" spans="1:8" ht="18" customHeight="1">
      <c r="A27" s="215" t="s">
        <v>81</v>
      </c>
      <c r="B27" s="200">
        <v>3143</v>
      </c>
      <c r="C27" s="47" t="s">
        <v>151</v>
      </c>
      <c r="D27" s="47" t="s">
        <v>151</v>
      </c>
      <c r="E27" s="47" t="s">
        <v>151</v>
      </c>
      <c r="F27" s="47" t="s">
        <v>151</v>
      </c>
      <c r="G27" s="47"/>
      <c r="H27" s="64"/>
    </row>
    <row r="28" spans="1:8" ht="36" customHeight="1">
      <c r="A28" s="215" t="s">
        <v>283</v>
      </c>
      <c r="B28" s="4">
        <v>3150</v>
      </c>
      <c r="C28" s="65">
        <f>SUM(C29:C34,C37)</f>
        <v>-420</v>
      </c>
      <c r="D28" s="65">
        <f>SUM(D29:D34,D37)</f>
        <v>-497</v>
      </c>
      <c r="E28" s="65">
        <f>SUM(E29:E34,E37)</f>
        <v>-515</v>
      </c>
      <c r="F28" s="65">
        <f>SUM(F29:F34,F37)</f>
        <v>-497</v>
      </c>
      <c r="G28" s="47">
        <f t="shared" si="2"/>
        <v>18</v>
      </c>
      <c r="H28" s="64">
        <f t="shared" si="3"/>
        <v>96.50485436893203</v>
      </c>
    </row>
    <row r="29" spans="1:8" ht="18" customHeight="1">
      <c r="A29" s="215" t="s">
        <v>167</v>
      </c>
      <c r="B29" s="200">
        <v>3151</v>
      </c>
      <c r="C29" s="47" t="s">
        <v>151</v>
      </c>
      <c r="D29" s="47" t="s">
        <v>151</v>
      </c>
      <c r="E29" s="47" t="s">
        <v>151</v>
      </c>
      <c r="F29" s="47" t="s">
        <v>151</v>
      </c>
      <c r="G29" s="47"/>
      <c r="H29" s="64"/>
    </row>
    <row r="30" spans="1:8" ht="18" customHeight="1">
      <c r="A30" s="215" t="s">
        <v>168</v>
      </c>
      <c r="B30" s="200">
        <v>3152</v>
      </c>
      <c r="C30" s="47" t="s">
        <v>151</v>
      </c>
      <c r="D30" s="47" t="s">
        <v>151</v>
      </c>
      <c r="E30" s="47" t="s">
        <v>151</v>
      </c>
      <c r="F30" s="47" t="s">
        <v>151</v>
      </c>
      <c r="G30" s="47"/>
      <c r="H30" s="64"/>
    </row>
    <row r="31" spans="1:8" ht="18" customHeight="1">
      <c r="A31" s="215" t="s">
        <v>59</v>
      </c>
      <c r="B31" s="200">
        <v>3153</v>
      </c>
      <c r="C31" s="47" t="s">
        <v>151</v>
      </c>
      <c r="D31" s="47" t="s">
        <v>151</v>
      </c>
      <c r="E31" s="47" t="s">
        <v>151</v>
      </c>
      <c r="F31" s="47" t="s">
        <v>151</v>
      </c>
      <c r="G31" s="47"/>
      <c r="H31" s="64"/>
    </row>
    <row r="32" spans="1:8" ht="18" customHeight="1">
      <c r="A32" s="215" t="s">
        <v>169</v>
      </c>
      <c r="B32" s="200">
        <v>3154</v>
      </c>
      <c r="C32" s="47" t="s">
        <v>151</v>
      </c>
      <c r="D32" s="47" t="s">
        <v>151</v>
      </c>
      <c r="E32" s="47" t="s">
        <v>151</v>
      </c>
      <c r="F32" s="47" t="s">
        <v>151</v>
      </c>
      <c r="G32" s="47"/>
      <c r="H32" s="64"/>
    </row>
    <row r="33" spans="1:8" ht="18" customHeight="1">
      <c r="A33" s="215" t="s">
        <v>403</v>
      </c>
      <c r="B33" s="200">
        <v>3155</v>
      </c>
      <c r="C33" s="47">
        <v>-388</v>
      </c>
      <c r="D33" s="47">
        <v>-459</v>
      </c>
      <c r="E33" s="47">
        <v>-475</v>
      </c>
      <c r="F33" s="47">
        <v>-459</v>
      </c>
      <c r="G33" s="47">
        <f t="shared" si="2"/>
        <v>16</v>
      </c>
      <c r="H33" s="64">
        <f t="shared" si="3"/>
        <v>96.631578947368425</v>
      </c>
    </row>
    <row r="34" spans="1:8" ht="24.75" customHeight="1">
      <c r="A34" s="159" t="s">
        <v>379</v>
      </c>
      <c r="B34" s="200">
        <v>3156</v>
      </c>
      <c r="C34" s="65">
        <f>SUM(C35:C36)</f>
        <v>0</v>
      </c>
      <c r="D34" s="65">
        <f>SUM(D35:D36)</f>
        <v>0</v>
      </c>
      <c r="E34" s="65">
        <f>SUM(E35:E36)</f>
        <v>0</v>
      </c>
      <c r="F34" s="65">
        <f>SUM(F35:F36)</f>
        <v>0</v>
      </c>
      <c r="G34" s="47">
        <f t="shared" si="2"/>
        <v>0</v>
      </c>
      <c r="H34" s="64"/>
    </row>
    <row r="35" spans="1:8" ht="38.25" customHeight="1">
      <c r="A35" s="215" t="s">
        <v>219</v>
      </c>
      <c r="B35" s="200" t="s">
        <v>284</v>
      </c>
      <c r="C35" s="47" t="s">
        <v>151</v>
      </c>
      <c r="D35" s="47" t="s">
        <v>151</v>
      </c>
      <c r="E35" s="47" t="s">
        <v>151</v>
      </c>
      <c r="F35" s="47" t="s">
        <v>151</v>
      </c>
      <c r="G35" s="47"/>
      <c r="H35" s="64"/>
    </row>
    <row r="36" spans="1:8" ht="55.5" customHeight="1">
      <c r="A36" s="215" t="s">
        <v>291</v>
      </c>
      <c r="B36" s="200" t="s">
        <v>285</v>
      </c>
      <c r="C36" s="47" t="s">
        <v>151</v>
      </c>
      <c r="D36" s="47" t="s">
        <v>151</v>
      </c>
      <c r="E36" s="47" t="s">
        <v>151</v>
      </c>
      <c r="F36" s="47" t="s">
        <v>151</v>
      </c>
      <c r="G36" s="47"/>
      <c r="H36" s="64"/>
    </row>
    <row r="37" spans="1:8" ht="18" customHeight="1">
      <c r="A37" s="215" t="s">
        <v>404</v>
      </c>
      <c r="B37" s="200">
        <v>3157</v>
      </c>
      <c r="C37" s="47">
        <v>-32</v>
      </c>
      <c r="D37" s="47">
        <v>-38</v>
      </c>
      <c r="E37" s="47">
        <v>-40</v>
      </c>
      <c r="F37" s="47">
        <v>-38</v>
      </c>
      <c r="G37" s="47">
        <f t="shared" si="2"/>
        <v>2</v>
      </c>
      <c r="H37" s="64">
        <f t="shared" si="3"/>
        <v>95</v>
      </c>
    </row>
    <row r="38" spans="1:8" ht="18" customHeight="1">
      <c r="A38" s="215" t="s">
        <v>170</v>
      </c>
      <c r="B38" s="4">
        <v>3160</v>
      </c>
      <c r="C38" s="47" t="s">
        <v>151</v>
      </c>
      <c r="D38" s="47" t="s">
        <v>151</v>
      </c>
      <c r="E38" s="47" t="s">
        <v>151</v>
      </c>
      <c r="F38" s="47" t="s">
        <v>151</v>
      </c>
      <c r="G38" s="47"/>
      <c r="H38" s="64"/>
    </row>
    <row r="39" spans="1:8" ht="18" customHeight="1">
      <c r="A39" s="215" t="s">
        <v>405</v>
      </c>
      <c r="B39" s="4">
        <v>3170</v>
      </c>
      <c r="C39" s="47">
        <v>-22</v>
      </c>
      <c r="D39" s="47">
        <v>-25</v>
      </c>
      <c r="E39" s="47">
        <v>-26</v>
      </c>
      <c r="F39" s="47">
        <v>-25</v>
      </c>
      <c r="G39" s="47">
        <f t="shared" si="2"/>
        <v>1</v>
      </c>
      <c r="H39" s="64">
        <f t="shared" si="3"/>
        <v>96.15384615384616</v>
      </c>
    </row>
    <row r="40" spans="1:8" ht="20.100000000000001" customHeight="1">
      <c r="A40" s="199" t="s">
        <v>180</v>
      </c>
      <c r="B40" s="5">
        <v>3195</v>
      </c>
      <c r="C40" s="221">
        <f>SUM(C7,C20)</f>
        <v>606</v>
      </c>
      <c r="D40" s="221">
        <f>SUM(D7,D20)</f>
        <v>1635</v>
      </c>
      <c r="E40" s="221">
        <f>SUM(E7,E20)</f>
        <v>37</v>
      </c>
      <c r="F40" s="221">
        <f>SUM(F7,F20)</f>
        <v>1635</v>
      </c>
      <c r="G40" s="51">
        <f>F40-E40</f>
        <v>1598</v>
      </c>
      <c r="H40" s="66">
        <f>(F40/E40)*100</f>
        <v>4418.9189189189183</v>
      </c>
    </row>
    <row r="41" spans="1:8" ht="20.100000000000001" customHeight="1">
      <c r="A41" s="171" t="s">
        <v>183</v>
      </c>
      <c r="B41" s="208"/>
      <c r="C41" s="208"/>
      <c r="D41" s="321"/>
      <c r="E41" s="322"/>
      <c r="F41" s="322"/>
      <c r="G41" s="322"/>
      <c r="H41" s="323"/>
    </row>
    <row r="42" spans="1:8" ht="20.100000000000001" customHeight="1">
      <c r="A42" s="62" t="s">
        <v>255</v>
      </c>
      <c r="B42" s="59">
        <v>3200</v>
      </c>
      <c r="C42" s="221">
        <f>SUM(C43,C45:C49)</f>
        <v>0</v>
      </c>
      <c r="D42" s="221">
        <f>SUM(D43,D45:D49)</f>
        <v>0</v>
      </c>
      <c r="E42" s="221">
        <f>SUM(E43,E45:E49)</f>
        <v>0</v>
      </c>
      <c r="F42" s="221">
        <f>SUM(F43,F45:F49)</f>
        <v>0</v>
      </c>
      <c r="G42" s="51">
        <f>F42-E42</f>
        <v>0</v>
      </c>
      <c r="H42" s="66"/>
    </row>
    <row r="43" spans="1:8" ht="18" customHeight="1">
      <c r="A43" s="215" t="s">
        <v>256</v>
      </c>
      <c r="B43" s="200">
        <v>3210</v>
      </c>
      <c r="C43" s="47"/>
      <c r="D43" s="47"/>
      <c r="E43" s="47"/>
      <c r="F43" s="47"/>
      <c r="G43" s="47">
        <f>F43-E43</f>
        <v>0</v>
      </c>
      <c r="H43" s="64"/>
    </row>
    <row r="44" spans="1:8" ht="18" customHeight="1">
      <c r="A44" s="215" t="s">
        <v>257</v>
      </c>
      <c r="B44" s="4">
        <v>3215</v>
      </c>
      <c r="C44" s="47"/>
      <c r="D44" s="47"/>
      <c r="E44" s="47"/>
      <c r="F44" s="47"/>
      <c r="G44" s="47">
        <f t="shared" ref="G44:G49" si="4">F44-E44</f>
        <v>0</v>
      </c>
      <c r="H44" s="64"/>
    </row>
    <row r="45" spans="1:8" ht="18" customHeight="1">
      <c r="A45" s="215" t="s">
        <v>258</v>
      </c>
      <c r="B45" s="4">
        <v>3220</v>
      </c>
      <c r="C45" s="47"/>
      <c r="D45" s="47"/>
      <c r="E45" s="47"/>
      <c r="F45" s="47"/>
      <c r="G45" s="47">
        <f t="shared" si="4"/>
        <v>0</v>
      </c>
      <c r="H45" s="64"/>
    </row>
    <row r="46" spans="1:8" ht="18" customHeight="1">
      <c r="A46" s="215" t="s">
        <v>259</v>
      </c>
      <c r="B46" s="4">
        <v>3225</v>
      </c>
      <c r="C46" s="47"/>
      <c r="D46" s="47"/>
      <c r="E46" s="47"/>
      <c r="F46" s="47"/>
      <c r="G46" s="47">
        <f t="shared" si="4"/>
        <v>0</v>
      </c>
      <c r="H46" s="64"/>
    </row>
    <row r="47" spans="1:8" ht="18" customHeight="1">
      <c r="A47" s="215" t="s">
        <v>260</v>
      </c>
      <c r="B47" s="4">
        <v>3230</v>
      </c>
      <c r="C47" s="47"/>
      <c r="D47" s="47"/>
      <c r="E47" s="47"/>
      <c r="F47" s="47"/>
      <c r="G47" s="47">
        <f t="shared" si="4"/>
        <v>0</v>
      </c>
      <c r="H47" s="64"/>
    </row>
    <row r="48" spans="1:8" ht="18" customHeight="1">
      <c r="A48" s="215" t="s">
        <v>286</v>
      </c>
      <c r="B48" s="4">
        <v>3235</v>
      </c>
      <c r="C48" s="47"/>
      <c r="D48" s="47"/>
      <c r="E48" s="47"/>
      <c r="F48" s="47"/>
      <c r="G48" s="47">
        <f t="shared" si="4"/>
        <v>0</v>
      </c>
      <c r="H48" s="64"/>
    </row>
    <row r="49" spans="1:8" ht="18" customHeight="1">
      <c r="A49" s="215" t="s">
        <v>242</v>
      </c>
      <c r="B49" s="4">
        <v>3240</v>
      </c>
      <c r="C49" s="47"/>
      <c r="D49" s="47"/>
      <c r="E49" s="47"/>
      <c r="F49" s="47"/>
      <c r="G49" s="47">
        <f t="shared" si="4"/>
        <v>0</v>
      </c>
      <c r="H49" s="64"/>
    </row>
    <row r="50" spans="1:8" ht="20.100000000000001" customHeight="1">
      <c r="A50" s="199" t="s">
        <v>261</v>
      </c>
      <c r="B50" s="5">
        <v>3255</v>
      </c>
      <c r="C50" s="221">
        <f>SUM(C51,C53,C58,C59)</f>
        <v>-159</v>
      </c>
      <c r="D50" s="221">
        <f>SUM(D51,D53,D58,D59)</f>
        <v>-18</v>
      </c>
      <c r="E50" s="221">
        <f>SUM(E51,E53,E58,E59)</f>
        <v>-102</v>
      </c>
      <c r="F50" s="221">
        <f>SUM(F51,F53,F58,F59)</f>
        <v>-18</v>
      </c>
      <c r="G50" s="51">
        <f>F50-E50</f>
        <v>84</v>
      </c>
      <c r="H50" s="66">
        <f>(F50/E50)*100</f>
        <v>17.647058823529413</v>
      </c>
    </row>
    <row r="51" spans="1:8" ht="18" customHeight="1">
      <c r="A51" s="215" t="s">
        <v>262</v>
      </c>
      <c r="B51" s="4">
        <v>3260</v>
      </c>
      <c r="C51" s="47" t="s">
        <v>151</v>
      </c>
      <c r="D51" s="47" t="s">
        <v>151</v>
      </c>
      <c r="E51" s="47" t="s">
        <v>151</v>
      </c>
      <c r="F51" s="47" t="s">
        <v>151</v>
      </c>
      <c r="G51" s="47"/>
      <c r="H51" s="64"/>
    </row>
    <row r="52" spans="1:8" ht="18" customHeight="1">
      <c r="A52" s="215" t="s">
        <v>263</v>
      </c>
      <c r="B52" s="4">
        <v>3265</v>
      </c>
      <c r="C52" s="47" t="s">
        <v>151</v>
      </c>
      <c r="D52" s="47" t="s">
        <v>151</v>
      </c>
      <c r="E52" s="47" t="s">
        <v>151</v>
      </c>
      <c r="F52" s="47" t="s">
        <v>151</v>
      </c>
      <c r="G52" s="47"/>
      <c r="H52" s="64"/>
    </row>
    <row r="53" spans="1:8" ht="18" customHeight="1">
      <c r="A53" s="215" t="s">
        <v>268</v>
      </c>
      <c r="B53" s="4">
        <v>3270</v>
      </c>
      <c r="C53" s="47">
        <f>C54</f>
        <v>-159</v>
      </c>
      <c r="D53" s="47">
        <f>D54</f>
        <v>-18</v>
      </c>
      <c r="E53" s="47">
        <f>E54</f>
        <v>-102</v>
      </c>
      <c r="F53" s="47">
        <f>F54</f>
        <v>-18</v>
      </c>
      <c r="G53" s="47"/>
      <c r="H53" s="64">
        <f t="shared" ref="H53" si="5">(F53/E53)*100</f>
        <v>17.647058823529413</v>
      </c>
    </row>
    <row r="54" spans="1:8" ht="18" customHeight="1">
      <c r="A54" s="215" t="s">
        <v>419</v>
      </c>
      <c r="B54" s="4">
        <v>3271</v>
      </c>
      <c r="C54" s="47">
        <v>-159</v>
      </c>
      <c r="D54" s="47">
        <v>-18</v>
      </c>
      <c r="E54" s="47">
        <v>-102</v>
      </c>
      <c r="F54" s="47">
        <v>-18</v>
      </c>
      <c r="G54" s="47"/>
      <c r="H54" s="66">
        <f>(F54/E54)*100</f>
        <v>17.647058823529413</v>
      </c>
    </row>
    <row r="55" spans="1:8" ht="18" customHeight="1">
      <c r="A55" s="215" t="s">
        <v>269</v>
      </c>
      <c r="B55" s="4">
        <v>3272</v>
      </c>
      <c r="C55" s="47" t="s">
        <v>151</v>
      </c>
      <c r="D55" s="47" t="s">
        <v>151</v>
      </c>
      <c r="E55" s="47" t="s">
        <v>151</v>
      </c>
      <c r="F55" s="47" t="s">
        <v>151</v>
      </c>
      <c r="G55" s="47"/>
      <c r="H55" s="64"/>
    </row>
    <row r="56" spans="1:8" ht="18" customHeight="1">
      <c r="A56" s="215" t="s">
        <v>270</v>
      </c>
      <c r="B56" s="4">
        <v>3273</v>
      </c>
      <c r="C56" s="47" t="s">
        <v>151</v>
      </c>
      <c r="D56" s="47" t="s">
        <v>151</v>
      </c>
      <c r="E56" s="47" t="s">
        <v>151</v>
      </c>
      <c r="F56" s="47" t="s">
        <v>151</v>
      </c>
      <c r="G56" s="47"/>
      <c r="H56" s="64"/>
    </row>
    <row r="57" spans="1:8" ht="18" customHeight="1">
      <c r="A57" s="215" t="s">
        <v>354</v>
      </c>
      <c r="B57" s="4">
        <v>3274</v>
      </c>
      <c r="C57" s="47">
        <v>-5</v>
      </c>
      <c r="D57" s="47" t="s">
        <v>151</v>
      </c>
      <c r="E57" s="47">
        <v>-5</v>
      </c>
      <c r="F57" s="47" t="s">
        <v>151</v>
      </c>
      <c r="G57" s="47"/>
      <c r="H57" s="64"/>
    </row>
    <row r="58" spans="1:8" ht="18" customHeight="1">
      <c r="A58" s="215" t="s">
        <v>264</v>
      </c>
      <c r="B58" s="4">
        <v>3280</v>
      </c>
      <c r="C58" s="47" t="s">
        <v>151</v>
      </c>
      <c r="D58" s="47" t="s">
        <v>151</v>
      </c>
      <c r="E58" s="47" t="s">
        <v>151</v>
      </c>
      <c r="F58" s="47" t="s">
        <v>151</v>
      </c>
      <c r="G58" s="47"/>
      <c r="H58" s="64"/>
    </row>
    <row r="59" spans="1:8" ht="18" customHeight="1">
      <c r="A59" s="215" t="s">
        <v>406</v>
      </c>
      <c r="B59" s="4">
        <v>3290</v>
      </c>
      <c r="C59" s="47" t="s">
        <v>151</v>
      </c>
      <c r="D59" s="47" t="s">
        <v>151</v>
      </c>
      <c r="E59" s="47" t="s">
        <v>151</v>
      </c>
      <c r="F59" s="47" t="s">
        <v>151</v>
      </c>
      <c r="G59" s="47"/>
      <c r="H59" s="66"/>
    </row>
    <row r="60" spans="1:8" ht="20.100000000000001" customHeight="1">
      <c r="A60" s="63" t="s">
        <v>94</v>
      </c>
      <c r="B60" s="60">
        <v>3295</v>
      </c>
      <c r="C60" s="78">
        <f>SUM(C42,C50)</f>
        <v>-159</v>
      </c>
      <c r="D60" s="78">
        <f>SUM(D42,D50)</f>
        <v>-18</v>
      </c>
      <c r="E60" s="78">
        <f>SUM(E42,E50)</f>
        <v>-102</v>
      </c>
      <c r="F60" s="78">
        <f>SUM(F42,F50)</f>
        <v>-18</v>
      </c>
      <c r="G60" s="79">
        <f>F60-E60</f>
        <v>84</v>
      </c>
      <c r="H60" s="66">
        <f>(F60/E60)*100</f>
        <v>17.647058823529413</v>
      </c>
    </row>
    <row r="61" spans="1:8" ht="20.100000000000001" customHeight="1">
      <c r="A61" s="171" t="s">
        <v>184</v>
      </c>
      <c r="B61" s="208"/>
      <c r="C61" s="208"/>
      <c r="D61" s="208"/>
      <c r="E61" s="208"/>
      <c r="F61" s="208"/>
      <c r="G61" s="57"/>
      <c r="H61" s="81"/>
    </row>
    <row r="62" spans="1:8" ht="20.100000000000001" customHeight="1">
      <c r="A62" s="62" t="s">
        <v>164</v>
      </c>
      <c r="B62" s="59">
        <v>3300</v>
      </c>
      <c r="C62" s="53">
        <f>SUM(C63,C64,C68)</f>
        <v>0</v>
      </c>
      <c r="D62" s="53">
        <f>SUM(D63,D64,D68)</f>
        <v>0</v>
      </c>
      <c r="E62" s="53">
        <f>SUM(E63,E64,E68)</f>
        <v>0</v>
      </c>
      <c r="F62" s="53">
        <f>SUM(F63,F64,F68)</f>
        <v>0</v>
      </c>
      <c r="G62" s="58">
        <f t="shared" ref="G62:G69" si="6">F62-E62</f>
        <v>0</v>
      </c>
      <c r="H62" s="80"/>
    </row>
    <row r="63" spans="1:8" ht="18" customHeight="1">
      <c r="A63" s="215" t="s">
        <v>178</v>
      </c>
      <c r="B63" s="4">
        <v>3305</v>
      </c>
      <c r="C63" s="47"/>
      <c r="D63" s="47"/>
      <c r="E63" s="47"/>
      <c r="F63" s="47"/>
      <c r="G63" s="47">
        <f t="shared" si="6"/>
        <v>0</v>
      </c>
      <c r="H63" s="64"/>
    </row>
    <row r="64" spans="1:8" ht="18" customHeight="1">
      <c r="A64" s="215" t="s">
        <v>171</v>
      </c>
      <c r="B64" s="4">
        <v>3310</v>
      </c>
      <c r="C64" s="65">
        <f>SUM(C65:C67)</f>
        <v>0</v>
      </c>
      <c r="D64" s="65">
        <f>SUM(D65:D67)</f>
        <v>0</v>
      </c>
      <c r="E64" s="65">
        <f>SUM(E65:E67)</f>
        <v>0</v>
      </c>
      <c r="F64" s="65">
        <f>SUM(F65:F67)</f>
        <v>0</v>
      </c>
      <c r="G64" s="47">
        <f t="shared" si="6"/>
        <v>0</v>
      </c>
      <c r="H64" s="64"/>
    </row>
    <row r="65" spans="1:8" ht="18" customHeight="1">
      <c r="A65" s="215" t="s">
        <v>62</v>
      </c>
      <c r="B65" s="200">
        <v>3311</v>
      </c>
      <c r="C65" s="47"/>
      <c r="D65" s="47"/>
      <c r="E65" s="47"/>
      <c r="F65" s="47"/>
      <c r="G65" s="47">
        <f t="shared" si="6"/>
        <v>0</v>
      </c>
      <c r="H65" s="64"/>
    </row>
    <row r="66" spans="1:8" ht="18" customHeight="1">
      <c r="A66" s="215" t="s">
        <v>65</v>
      </c>
      <c r="B66" s="200">
        <v>3312</v>
      </c>
      <c r="C66" s="47"/>
      <c r="D66" s="47"/>
      <c r="E66" s="47"/>
      <c r="F66" s="47"/>
      <c r="G66" s="47">
        <f t="shared" si="6"/>
        <v>0</v>
      </c>
      <c r="H66" s="64"/>
    </row>
    <row r="67" spans="1:8" ht="18" customHeight="1">
      <c r="A67" s="215" t="s">
        <v>81</v>
      </c>
      <c r="B67" s="200">
        <v>3313</v>
      </c>
      <c r="C67" s="47"/>
      <c r="D67" s="47"/>
      <c r="E67" s="47"/>
      <c r="F67" s="47"/>
      <c r="G67" s="47">
        <f t="shared" si="6"/>
        <v>0</v>
      </c>
      <c r="H67" s="64"/>
    </row>
    <row r="68" spans="1:8" ht="18" customHeight="1">
      <c r="A68" s="215" t="s">
        <v>242</v>
      </c>
      <c r="B68" s="4">
        <v>3320</v>
      </c>
      <c r="C68" s="47"/>
      <c r="D68" s="47"/>
      <c r="E68" s="47"/>
      <c r="F68" s="47"/>
      <c r="G68" s="47">
        <f t="shared" si="6"/>
        <v>0</v>
      </c>
      <c r="H68" s="64"/>
    </row>
    <row r="69" spans="1:8" ht="20.100000000000001" customHeight="1">
      <c r="A69" s="199" t="s">
        <v>266</v>
      </c>
      <c r="B69" s="5">
        <v>3330</v>
      </c>
      <c r="C69" s="221">
        <f>SUM(C70,C71,C75:C78)</f>
        <v>0</v>
      </c>
      <c r="D69" s="221">
        <f>SUM(D70,D71,D75:D78)</f>
        <v>0</v>
      </c>
      <c r="E69" s="221">
        <f>SUM(E70,E71,E75:E78)</f>
        <v>0</v>
      </c>
      <c r="F69" s="221">
        <f>SUM(F70,F71,F75:F78)</f>
        <v>0</v>
      </c>
      <c r="G69" s="51">
        <f t="shared" si="6"/>
        <v>0</v>
      </c>
      <c r="H69" s="66"/>
    </row>
    <row r="70" spans="1:8" ht="18" customHeight="1">
      <c r="A70" s="215" t="s">
        <v>179</v>
      </c>
      <c r="B70" s="4">
        <v>3335</v>
      </c>
      <c r="C70" s="47" t="s">
        <v>151</v>
      </c>
      <c r="D70" s="47" t="s">
        <v>151</v>
      </c>
      <c r="E70" s="47" t="s">
        <v>151</v>
      </c>
      <c r="F70" s="47" t="s">
        <v>151</v>
      </c>
      <c r="G70" s="47"/>
      <c r="H70" s="64"/>
    </row>
    <row r="71" spans="1:8" ht="18" customHeight="1">
      <c r="A71" s="215" t="s">
        <v>172</v>
      </c>
      <c r="B71" s="200">
        <v>3340</v>
      </c>
      <c r="C71" s="65">
        <f>SUM(C72:C74)</f>
        <v>0</v>
      </c>
      <c r="D71" s="65">
        <f>SUM(D72:D74)</f>
        <v>0</v>
      </c>
      <c r="E71" s="65">
        <f>SUM(E72:E74)</f>
        <v>0</v>
      </c>
      <c r="F71" s="65">
        <f>SUM(F72:F74)</f>
        <v>0</v>
      </c>
      <c r="G71" s="47">
        <f t="shared" ref="G71" si="7">F71-E71</f>
        <v>0</v>
      </c>
      <c r="H71" s="64"/>
    </row>
    <row r="72" spans="1:8" ht="18" customHeight="1">
      <c r="A72" s="215" t="s">
        <v>62</v>
      </c>
      <c r="B72" s="200">
        <v>3341</v>
      </c>
      <c r="C72" s="47" t="s">
        <v>151</v>
      </c>
      <c r="D72" s="47" t="s">
        <v>151</v>
      </c>
      <c r="E72" s="47" t="s">
        <v>151</v>
      </c>
      <c r="F72" s="47" t="s">
        <v>151</v>
      </c>
      <c r="G72" s="47"/>
      <c r="H72" s="64"/>
    </row>
    <row r="73" spans="1:8" ht="18" customHeight="1">
      <c r="A73" s="215" t="s">
        <v>65</v>
      </c>
      <c r="B73" s="200">
        <v>3342</v>
      </c>
      <c r="C73" s="47" t="s">
        <v>151</v>
      </c>
      <c r="D73" s="47" t="s">
        <v>151</v>
      </c>
      <c r="E73" s="47" t="s">
        <v>151</v>
      </c>
      <c r="F73" s="47" t="s">
        <v>151</v>
      </c>
      <c r="G73" s="47"/>
      <c r="H73" s="64"/>
    </row>
    <row r="74" spans="1:8" ht="18" customHeight="1">
      <c r="A74" s="215" t="s">
        <v>81</v>
      </c>
      <c r="B74" s="200">
        <v>3343</v>
      </c>
      <c r="C74" s="47" t="s">
        <v>151</v>
      </c>
      <c r="D74" s="47" t="s">
        <v>151</v>
      </c>
      <c r="E74" s="47" t="s">
        <v>151</v>
      </c>
      <c r="F74" s="47" t="s">
        <v>151</v>
      </c>
      <c r="G74" s="47"/>
      <c r="H74" s="64"/>
    </row>
    <row r="75" spans="1:8" ht="18" customHeight="1">
      <c r="A75" s="215" t="s">
        <v>287</v>
      </c>
      <c r="B75" s="200">
        <v>3350</v>
      </c>
      <c r="C75" s="47" t="s">
        <v>151</v>
      </c>
      <c r="D75" s="47" t="s">
        <v>151</v>
      </c>
      <c r="E75" s="47" t="s">
        <v>151</v>
      </c>
      <c r="F75" s="47" t="s">
        <v>151</v>
      </c>
      <c r="G75" s="47"/>
      <c r="H75" s="64"/>
    </row>
    <row r="76" spans="1:8" ht="21.75" customHeight="1">
      <c r="A76" s="215" t="s">
        <v>288</v>
      </c>
      <c r="B76" s="200">
        <v>3360</v>
      </c>
      <c r="C76" s="47" t="s">
        <v>151</v>
      </c>
      <c r="D76" s="47" t="s">
        <v>151</v>
      </c>
      <c r="E76" s="47" t="s">
        <v>151</v>
      </c>
      <c r="F76" s="47" t="s">
        <v>151</v>
      </c>
      <c r="G76" s="47"/>
      <c r="H76" s="64"/>
    </row>
    <row r="77" spans="1:8" ht="23.25" customHeight="1">
      <c r="A77" s="215" t="s">
        <v>289</v>
      </c>
      <c r="B77" s="200">
        <v>3370</v>
      </c>
      <c r="C77" s="47" t="s">
        <v>151</v>
      </c>
      <c r="D77" s="47" t="s">
        <v>151</v>
      </c>
      <c r="E77" s="47" t="s">
        <v>151</v>
      </c>
      <c r="F77" s="47" t="s">
        <v>151</v>
      </c>
      <c r="G77" s="47"/>
      <c r="H77" s="64"/>
    </row>
    <row r="78" spans="1:8" ht="18" customHeight="1">
      <c r="A78" s="215" t="s">
        <v>265</v>
      </c>
      <c r="B78" s="4">
        <v>3380</v>
      </c>
      <c r="C78" s="47" t="s">
        <v>151</v>
      </c>
      <c r="D78" s="47" t="s">
        <v>151</v>
      </c>
      <c r="E78" s="47" t="s">
        <v>151</v>
      </c>
      <c r="F78" s="47" t="s">
        <v>151</v>
      </c>
      <c r="G78" s="47"/>
      <c r="H78" s="64"/>
    </row>
    <row r="79" spans="1:8" ht="20.100000000000001" customHeight="1">
      <c r="A79" s="199" t="s">
        <v>95</v>
      </c>
      <c r="B79" s="5">
        <v>3395</v>
      </c>
      <c r="C79" s="221">
        <f>SUM(C62,C69)</f>
        <v>0</v>
      </c>
      <c r="D79" s="221">
        <f>SUM(D62,D69)</f>
        <v>0</v>
      </c>
      <c r="E79" s="221">
        <f>SUM(E62,E69)</f>
        <v>0</v>
      </c>
      <c r="F79" s="221">
        <f>SUM(F62,F69)</f>
        <v>0</v>
      </c>
      <c r="G79" s="51">
        <f>F79-E79</f>
        <v>0</v>
      </c>
      <c r="H79" s="66"/>
    </row>
    <row r="80" spans="1:8" ht="20.100000000000001" customHeight="1">
      <c r="A80" s="199" t="s">
        <v>271</v>
      </c>
      <c r="B80" s="5">
        <v>3400</v>
      </c>
      <c r="C80" s="221">
        <f>SUM(C40,C60,C79)</f>
        <v>447</v>
      </c>
      <c r="D80" s="221">
        <f>SUM(D40,D60,D79)</f>
        <v>1617</v>
      </c>
      <c r="E80" s="221">
        <f>SUM(E40,E60,E79)</f>
        <v>-65</v>
      </c>
      <c r="F80" s="221">
        <f>SUM(F40,F60,F79)</f>
        <v>1617</v>
      </c>
      <c r="G80" s="51">
        <f>F80-E80</f>
        <v>1682</v>
      </c>
      <c r="H80" s="66">
        <f>(F80/E80)*100</f>
        <v>-2487.6923076923076</v>
      </c>
    </row>
    <row r="81" spans="1:8" ht="20.100000000000001" customHeight="1">
      <c r="A81" s="215" t="s">
        <v>185</v>
      </c>
      <c r="B81" s="4">
        <v>3405</v>
      </c>
      <c r="C81" s="47">
        <v>497</v>
      </c>
      <c r="D81" s="47">
        <v>939</v>
      </c>
      <c r="E81" s="47">
        <v>318</v>
      </c>
      <c r="F81" s="47">
        <v>939</v>
      </c>
      <c r="G81" s="47">
        <f>F81-E81</f>
        <v>621</v>
      </c>
      <c r="H81" s="64">
        <f>(F81/E81)*100</f>
        <v>295.28301886792451</v>
      </c>
    </row>
    <row r="82" spans="1:8" ht="20.100000000000001" customHeight="1">
      <c r="A82" s="41" t="s">
        <v>97</v>
      </c>
      <c r="B82" s="4">
        <v>3410</v>
      </c>
      <c r="C82" s="47"/>
      <c r="D82" s="47"/>
      <c r="E82" s="47"/>
      <c r="F82" s="47"/>
      <c r="G82" s="47">
        <f>F82-E82</f>
        <v>0</v>
      </c>
      <c r="H82" s="64"/>
    </row>
    <row r="83" spans="1:8" ht="20.100000000000001" customHeight="1">
      <c r="A83" s="215" t="s">
        <v>186</v>
      </c>
      <c r="B83" s="4">
        <v>3415</v>
      </c>
      <c r="C83" s="52">
        <f>SUM(C81,C80,C82)</f>
        <v>944</v>
      </c>
      <c r="D83" s="52">
        <f>SUM(D81,D80,D82)</f>
        <v>2556</v>
      </c>
      <c r="E83" s="52">
        <f>SUM(E81,E80,E82)</f>
        <v>253</v>
      </c>
      <c r="F83" s="52">
        <f>SUM(F81,F80,F82)</f>
        <v>2556</v>
      </c>
      <c r="G83" s="47">
        <f>F83-E83</f>
        <v>2303</v>
      </c>
      <c r="H83" s="64">
        <f>(F83/E83)*100</f>
        <v>1010.2766798418972</v>
      </c>
    </row>
    <row r="84" spans="1:8" ht="15.75" customHeight="1">
      <c r="A84" s="15"/>
      <c r="B84" s="1"/>
      <c r="C84" s="68"/>
      <c r="D84" s="68"/>
      <c r="E84" s="68"/>
      <c r="F84" s="68"/>
      <c r="G84" s="68"/>
      <c r="H84" s="77"/>
    </row>
    <row r="85" spans="1:8" s="9" customFormat="1" ht="15" customHeight="1">
      <c r="A85" s="2"/>
      <c r="B85" s="17"/>
      <c r="C85" s="17"/>
      <c r="D85" s="17"/>
      <c r="E85" s="17"/>
      <c r="F85" s="17"/>
      <c r="G85" s="17"/>
      <c r="H85" s="17"/>
    </row>
    <row r="86" spans="1:8" s="213" customFormat="1" ht="21.75" customHeight="1">
      <c r="A86" s="214" t="s">
        <v>413</v>
      </c>
      <c r="B86" s="1"/>
      <c r="C86" s="320" t="s">
        <v>121</v>
      </c>
      <c r="D86" s="320"/>
      <c r="E86" s="40"/>
      <c r="F86" s="175" t="s">
        <v>411</v>
      </c>
    </row>
    <row r="87" spans="1:8">
      <c r="A87" s="176" t="s">
        <v>332</v>
      </c>
      <c r="B87" s="213"/>
      <c r="C87" s="243" t="s">
        <v>55</v>
      </c>
      <c r="D87" s="243"/>
      <c r="E87" s="213"/>
      <c r="F87" s="266"/>
      <c r="G87" s="266"/>
      <c r="H87" s="266"/>
    </row>
  </sheetData>
  <mergeCells count="9">
    <mergeCell ref="C87:D87"/>
    <mergeCell ref="A1:H1"/>
    <mergeCell ref="A3:A4"/>
    <mergeCell ref="B3:B4"/>
    <mergeCell ref="C3:D3"/>
    <mergeCell ref="E3:H3"/>
    <mergeCell ref="C86:D86"/>
    <mergeCell ref="F87:H87"/>
    <mergeCell ref="D41:H41"/>
  </mergeCells>
  <phoneticPr fontId="3" type="noConversion"/>
  <pageMargins left="1.1811023622047245" right="0.39370078740157483" top="0.78740157480314965" bottom="0.78740157480314965" header="0.19685039370078741" footer="0.23622047244094491"/>
  <pageSetup paperSize="9" scale="55" orientation="landscape" r:id="rId1"/>
  <headerFooter alignWithMargins="0">
    <oddHeader xml:space="preserve"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 G40:H40 G81:H81 G50 H20 G42 G69 G62:G63 G43 G79 G80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S183"/>
  <sheetViews>
    <sheetView view="pageBreakPreview" zoomScale="60" zoomScaleNormal="52" workbookViewId="0">
      <selection activeCell="H20" sqref="H20"/>
    </sheetView>
  </sheetViews>
  <sheetFormatPr defaultRowHeight="18.75"/>
  <cols>
    <col min="1" max="1" width="50.7109375" style="213" customWidth="1"/>
    <col min="2" max="2" width="16.140625" style="192" customWidth="1"/>
    <col min="3" max="8" width="15.140625" style="192" customWidth="1"/>
    <col min="9" max="16" width="15.140625" style="213" customWidth="1"/>
    <col min="17" max="17" width="15.7109375" style="213" customWidth="1"/>
    <col min="18" max="19" width="15.140625" style="213" customWidth="1"/>
    <col min="20" max="20" width="13.5703125" style="213" customWidth="1"/>
    <col min="21" max="21" width="9.140625" style="213"/>
    <col min="22" max="22" width="9.140625" style="213" customWidth="1"/>
    <col min="23" max="16384" width="9.140625" style="213"/>
  </cols>
  <sheetData>
    <row r="1" spans="1:19">
      <c r="A1" s="240" t="s">
        <v>110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</row>
    <row r="2" spans="1:19">
      <c r="A2" s="351"/>
      <c r="B2" s="351"/>
      <c r="C2" s="351"/>
      <c r="D2" s="351"/>
      <c r="E2" s="351"/>
      <c r="F2" s="351"/>
      <c r="G2" s="351"/>
      <c r="H2" s="351"/>
    </row>
    <row r="3" spans="1:19" ht="57" customHeight="1">
      <c r="A3" s="295" t="s">
        <v>146</v>
      </c>
      <c r="B3" s="295"/>
      <c r="C3" s="295"/>
      <c r="D3" s="295"/>
      <c r="E3" s="295"/>
      <c r="F3" s="295"/>
      <c r="G3" s="196" t="s">
        <v>14</v>
      </c>
      <c r="H3" s="348" t="s">
        <v>117</v>
      </c>
      <c r="I3" s="349"/>
      <c r="J3" s="349"/>
      <c r="K3" s="350"/>
      <c r="L3" s="311" t="s">
        <v>252</v>
      </c>
      <c r="M3" s="311"/>
      <c r="N3" s="311"/>
      <c r="O3" s="311"/>
      <c r="P3" s="311"/>
      <c r="Q3" s="311"/>
      <c r="R3" s="311"/>
      <c r="S3" s="311"/>
    </row>
    <row r="4" spans="1:19" ht="56.25" customHeight="1">
      <c r="A4" s="295"/>
      <c r="B4" s="295"/>
      <c r="C4" s="295"/>
      <c r="D4" s="295"/>
      <c r="E4" s="295"/>
      <c r="F4" s="295"/>
      <c r="G4" s="196"/>
      <c r="H4" s="255" t="s">
        <v>134</v>
      </c>
      <c r="I4" s="255"/>
      <c r="J4" s="255" t="s">
        <v>135</v>
      </c>
      <c r="K4" s="255"/>
      <c r="L4" s="255" t="s">
        <v>136</v>
      </c>
      <c r="M4" s="255"/>
      <c r="N4" s="291" t="s">
        <v>127</v>
      </c>
      <c r="O4" s="293"/>
      <c r="P4" s="295" t="s">
        <v>141</v>
      </c>
      <c r="Q4" s="295"/>
      <c r="R4" s="295" t="s">
        <v>142</v>
      </c>
      <c r="S4" s="295"/>
    </row>
    <row r="5" spans="1:19" ht="18" customHeight="1">
      <c r="A5" s="295">
        <v>1</v>
      </c>
      <c r="B5" s="295"/>
      <c r="C5" s="295"/>
      <c r="D5" s="295"/>
      <c r="E5" s="295"/>
      <c r="F5" s="295"/>
      <c r="G5" s="196">
        <v>2</v>
      </c>
      <c r="H5" s="255"/>
      <c r="I5" s="255"/>
      <c r="J5" s="255"/>
      <c r="K5" s="255"/>
      <c r="L5" s="255">
        <v>5</v>
      </c>
      <c r="M5" s="255">
        <v>5</v>
      </c>
      <c r="N5" s="255">
        <v>6</v>
      </c>
      <c r="O5" s="255"/>
      <c r="P5" s="295">
        <v>7</v>
      </c>
      <c r="Q5" s="295"/>
      <c r="R5" s="295">
        <v>8</v>
      </c>
      <c r="S5" s="295"/>
    </row>
    <row r="6" spans="1:19" s="3" customFormat="1" ht="37.5" customHeight="1">
      <c r="A6" s="300" t="s">
        <v>153</v>
      </c>
      <c r="B6" s="300"/>
      <c r="C6" s="300"/>
      <c r="D6" s="300"/>
      <c r="E6" s="300"/>
      <c r="F6" s="300"/>
      <c r="G6" s="95">
        <v>4000</v>
      </c>
      <c r="H6" s="328">
        <f t="shared" ref="H6:O6" si="0">SUM(H7:H12)</f>
        <v>164</v>
      </c>
      <c r="I6" s="328">
        <f t="shared" si="0"/>
        <v>0</v>
      </c>
      <c r="J6" s="328">
        <f t="shared" si="0"/>
        <v>18</v>
      </c>
      <c r="K6" s="328">
        <f t="shared" si="0"/>
        <v>0</v>
      </c>
      <c r="L6" s="328">
        <f t="shared" si="0"/>
        <v>107</v>
      </c>
      <c r="M6" s="328">
        <f t="shared" si="0"/>
        <v>0</v>
      </c>
      <c r="N6" s="328">
        <f t="shared" si="0"/>
        <v>18</v>
      </c>
      <c r="O6" s="328">
        <f t="shared" si="0"/>
        <v>0</v>
      </c>
      <c r="P6" s="336">
        <f t="shared" ref="P6:P12" si="1">SUM(N6-L6)</f>
        <v>-89</v>
      </c>
      <c r="Q6" s="336">
        <f t="shared" ref="Q6:Q12" si="2">SUM(B6,E6,G6,M6)</f>
        <v>4000</v>
      </c>
      <c r="R6" s="344">
        <f t="shared" ref="R6:R12" si="3">(N6/L6)*100</f>
        <v>16.822429906542055</v>
      </c>
      <c r="S6" s="344">
        <f t="shared" ref="S6:S12" si="4">SUM(D6,G6,I6,O6)</f>
        <v>4000</v>
      </c>
    </row>
    <row r="7" spans="1:19" ht="20.100000000000001" customHeight="1">
      <c r="A7" s="343" t="s">
        <v>1</v>
      </c>
      <c r="B7" s="343"/>
      <c r="C7" s="343"/>
      <c r="D7" s="343"/>
      <c r="E7" s="343"/>
      <c r="F7" s="343"/>
      <c r="G7" s="32" t="s">
        <v>113</v>
      </c>
      <c r="H7" s="334"/>
      <c r="I7" s="334"/>
      <c r="J7" s="329"/>
      <c r="K7" s="329"/>
      <c r="L7" s="334"/>
      <c r="M7" s="334"/>
      <c r="N7" s="329"/>
      <c r="O7" s="329"/>
      <c r="P7" s="337">
        <f t="shared" si="1"/>
        <v>0</v>
      </c>
      <c r="Q7" s="337">
        <f t="shared" si="2"/>
        <v>0</v>
      </c>
      <c r="R7" s="335" t="e">
        <f t="shared" si="3"/>
        <v>#DIV/0!</v>
      </c>
      <c r="S7" s="335">
        <f t="shared" si="4"/>
        <v>0</v>
      </c>
    </row>
    <row r="8" spans="1:19" ht="20.100000000000001" customHeight="1">
      <c r="A8" s="343" t="s">
        <v>2</v>
      </c>
      <c r="B8" s="343"/>
      <c r="C8" s="343"/>
      <c r="D8" s="343"/>
      <c r="E8" s="343"/>
      <c r="F8" s="343"/>
      <c r="G8" s="96">
        <v>4020</v>
      </c>
      <c r="H8" s="334">
        <v>159</v>
      </c>
      <c r="I8" s="334"/>
      <c r="J8" s="329">
        <v>18</v>
      </c>
      <c r="K8" s="329"/>
      <c r="L8" s="334">
        <v>102</v>
      </c>
      <c r="M8" s="334"/>
      <c r="N8" s="329">
        <v>18</v>
      </c>
      <c r="O8" s="329"/>
      <c r="P8" s="337">
        <f t="shared" si="1"/>
        <v>-84</v>
      </c>
      <c r="Q8" s="337">
        <f t="shared" si="2"/>
        <v>4020</v>
      </c>
      <c r="R8" s="335">
        <f t="shared" si="3"/>
        <v>17.647058823529413</v>
      </c>
      <c r="S8" s="335">
        <f t="shared" si="4"/>
        <v>4020</v>
      </c>
    </row>
    <row r="9" spans="1:19" ht="19.5" customHeight="1">
      <c r="A9" s="343" t="s">
        <v>24</v>
      </c>
      <c r="B9" s="343"/>
      <c r="C9" s="343"/>
      <c r="D9" s="343"/>
      <c r="E9" s="343"/>
      <c r="F9" s="343"/>
      <c r="G9" s="32">
        <v>4030</v>
      </c>
      <c r="H9" s="334">
        <v>5</v>
      </c>
      <c r="I9" s="334"/>
      <c r="J9" s="329"/>
      <c r="K9" s="329"/>
      <c r="L9" s="338">
        <v>5</v>
      </c>
      <c r="M9" s="339"/>
      <c r="N9" s="329"/>
      <c r="O9" s="329"/>
      <c r="P9" s="337">
        <f t="shared" si="1"/>
        <v>-5</v>
      </c>
      <c r="Q9" s="337">
        <f t="shared" si="2"/>
        <v>4030</v>
      </c>
      <c r="R9" s="335">
        <f t="shared" si="3"/>
        <v>0</v>
      </c>
      <c r="S9" s="335">
        <f t="shared" si="4"/>
        <v>4030</v>
      </c>
    </row>
    <row r="10" spans="1:19" ht="20.100000000000001" customHeight="1">
      <c r="A10" s="343" t="s">
        <v>3</v>
      </c>
      <c r="B10" s="343"/>
      <c r="C10" s="343"/>
      <c r="D10" s="343"/>
      <c r="E10" s="343"/>
      <c r="F10" s="343"/>
      <c r="G10" s="96">
        <v>4040</v>
      </c>
      <c r="H10" s="330"/>
      <c r="I10" s="330"/>
      <c r="J10" s="333"/>
      <c r="K10" s="333"/>
      <c r="L10" s="330"/>
      <c r="M10" s="330"/>
      <c r="N10" s="333"/>
      <c r="O10" s="333"/>
      <c r="P10" s="337">
        <f t="shared" si="1"/>
        <v>0</v>
      </c>
      <c r="Q10" s="337">
        <f t="shared" si="2"/>
        <v>4040</v>
      </c>
      <c r="R10" s="335" t="e">
        <f t="shared" si="3"/>
        <v>#DIV/0!</v>
      </c>
      <c r="S10" s="335">
        <f t="shared" si="4"/>
        <v>4040</v>
      </c>
    </row>
    <row r="11" spans="1:19" ht="21" customHeight="1">
      <c r="A11" s="343" t="s">
        <v>50</v>
      </c>
      <c r="B11" s="343"/>
      <c r="C11" s="343"/>
      <c r="D11" s="343"/>
      <c r="E11" s="343"/>
      <c r="F11" s="343"/>
      <c r="G11" s="32">
        <v>4050</v>
      </c>
      <c r="H11" s="330"/>
      <c r="I11" s="330"/>
      <c r="J11" s="333"/>
      <c r="K11" s="333"/>
      <c r="L11" s="330"/>
      <c r="M11" s="330"/>
      <c r="N11" s="333"/>
      <c r="O11" s="333"/>
      <c r="P11" s="337">
        <f t="shared" si="1"/>
        <v>0</v>
      </c>
      <c r="Q11" s="337">
        <f t="shared" si="2"/>
        <v>4050</v>
      </c>
      <c r="R11" s="335" t="e">
        <f t="shared" si="3"/>
        <v>#DIV/0!</v>
      </c>
      <c r="S11" s="335">
        <f t="shared" si="4"/>
        <v>4050</v>
      </c>
    </row>
    <row r="12" spans="1:19">
      <c r="A12" s="246" t="s">
        <v>158</v>
      </c>
      <c r="B12" s="332"/>
      <c r="C12" s="332"/>
      <c r="D12" s="332"/>
      <c r="E12" s="332"/>
      <c r="F12" s="247"/>
      <c r="G12" s="32">
        <v>4060</v>
      </c>
      <c r="H12" s="330"/>
      <c r="I12" s="330"/>
      <c r="J12" s="333"/>
      <c r="K12" s="333"/>
      <c r="L12" s="330"/>
      <c r="M12" s="330"/>
      <c r="N12" s="333"/>
      <c r="O12" s="333"/>
      <c r="P12" s="337">
        <f t="shared" si="1"/>
        <v>0</v>
      </c>
      <c r="Q12" s="337">
        <f t="shared" si="2"/>
        <v>4060</v>
      </c>
      <c r="R12" s="335" t="e">
        <f t="shared" si="3"/>
        <v>#DIV/0!</v>
      </c>
      <c r="S12" s="335">
        <f t="shared" si="4"/>
        <v>4060</v>
      </c>
    </row>
    <row r="13" spans="1:19">
      <c r="B13" s="213"/>
      <c r="C13" s="213"/>
      <c r="D13" s="213"/>
      <c r="E13" s="213"/>
      <c r="F13" s="213"/>
      <c r="G13" s="213"/>
      <c r="H13" s="213"/>
    </row>
    <row r="14" spans="1:19">
      <c r="B14" s="213"/>
      <c r="C14" s="213"/>
      <c r="D14" s="213"/>
      <c r="E14" s="213"/>
      <c r="F14" s="213"/>
      <c r="G14" s="213"/>
      <c r="H14" s="213"/>
    </row>
    <row r="15" spans="1:19" s="179" customFormat="1" ht="21" customHeight="1">
      <c r="A15" s="327" t="s">
        <v>414</v>
      </c>
      <c r="B15" s="327"/>
      <c r="C15" s="273" t="s">
        <v>70</v>
      </c>
      <c r="D15" s="273"/>
      <c r="E15" s="273"/>
      <c r="F15" s="273"/>
      <c r="G15" s="273"/>
      <c r="H15" s="273"/>
      <c r="I15" s="273"/>
      <c r="J15" s="174"/>
      <c r="K15" s="324" t="s">
        <v>411</v>
      </c>
      <c r="L15" s="324"/>
      <c r="M15" s="324"/>
    </row>
    <row r="16" spans="1:19" s="179" customFormat="1" ht="15" customHeight="1">
      <c r="A16" s="176" t="s">
        <v>332</v>
      </c>
      <c r="B16" s="207"/>
      <c r="C16" s="325" t="s">
        <v>333</v>
      </c>
      <c r="D16" s="325"/>
      <c r="E16" s="325"/>
      <c r="F16" s="325"/>
      <c r="G16" s="325"/>
      <c r="H16" s="325"/>
      <c r="I16" s="325"/>
      <c r="J16" s="178"/>
      <c r="K16" s="326"/>
      <c r="L16" s="326"/>
      <c r="M16" s="326"/>
    </row>
    <row r="17" spans="1:19">
      <c r="B17" s="213"/>
      <c r="C17" s="213"/>
      <c r="D17" s="213"/>
      <c r="E17" s="213"/>
      <c r="F17" s="213"/>
      <c r="G17" s="213"/>
      <c r="H17" s="213"/>
    </row>
    <row r="18" spans="1:19">
      <c r="B18" s="213"/>
      <c r="C18" s="213"/>
      <c r="D18" s="213"/>
      <c r="E18" s="213"/>
      <c r="F18" s="213"/>
      <c r="G18" s="213"/>
      <c r="H18" s="213"/>
    </row>
    <row r="19" spans="1:19">
      <c r="B19" s="213"/>
      <c r="C19" s="213"/>
      <c r="D19" s="213"/>
      <c r="E19" s="213"/>
      <c r="F19" s="213"/>
      <c r="G19" s="213"/>
      <c r="H19" s="213"/>
    </row>
    <row r="20" spans="1:19">
      <c r="B20" s="213"/>
      <c r="C20" s="213"/>
      <c r="D20" s="213"/>
      <c r="E20" s="213"/>
      <c r="F20" s="213"/>
      <c r="G20" s="213"/>
      <c r="H20" s="213"/>
    </row>
    <row r="21" spans="1:19">
      <c r="B21" s="213"/>
      <c r="C21" s="213"/>
      <c r="D21" s="213"/>
      <c r="E21" s="213"/>
      <c r="F21" s="213"/>
      <c r="G21" s="213"/>
      <c r="H21" s="213"/>
    </row>
    <row r="22" spans="1:19" s="2" customFormat="1" ht="19.5" customHeight="1">
      <c r="A22" s="191"/>
      <c r="I22" s="213"/>
    </row>
    <row r="23" spans="1:19">
      <c r="A23" s="331" t="s">
        <v>320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</row>
    <row r="24" spans="1:19">
      <c r="A24" s="223"/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</row>
    <row r="25" spans="1:19">
      <c r="A25" s="28"/>
    </row>
    <row r="26" spans="1:19" ht="56.25" customHeight="1">
      <c r="A26" s="345" t="s">
        <v>49</v>
      </c>
      <c r="B26" s="256" t="s">
        <v>321</v>
      </c>
      <c r="C26" s="265"/>
      <c r="D26" s="257"/>
      <c r="E26" s="255" t="s">
        <v>125</v>
      </c>
      <c r="F26" s="255"/>
      <c r="G26" s="295" t="s">
        <v>205</v>
      </c>
      <c r="H26" s="295"/>
      <c r="I26" s="295"/>
      <c r="J26" s="295"/>
      <c r="K26" s="295"/>
      <c r="L26" s="295"/>
      <c r="M26" s="295"/>
      <c r="N26" s="295"/>
      <c r="O26" s="295"/>
      <c r="P26" s="295"/>
      <c r="Q26" s="342" t="s">
        <v>322</v>
      </c>
      <c r="R26" s="342"/>
      <c r="S26" s="342"/>
    </row>
    <row r="27" spans="1:19" ht="67.5" customHeight="1">
      <c r="A27" s="346"/>
      <c r="B27" s="340" t="s">
        <v>41</v>
      </c>
      <c r="C27" s="291" t="s">
        <v>68</v>
      </c>
      <c r="D27" s="293"/>
      <c r="E27" s="255" t="s">
        <v>126</v>
      </c>
      <c r="F27" s="255" t="s">
        <v>127</v>
      </c>
      <c r="G27" s="255" t="s">
        <v>323</v>
      </c>
      <c r="H27" s="255"/>
      <c r="I27" s="255" t="s">
        <v>324</v>
      </c>
      <c r="J27" s="255"/>
      <c r="K27" s="255" t="s">
        <v>325</v>
      </c>
      <c r="L27" s="255"/>
      <c r="M27" s="255" t="s">
        <v>326</v>
      </c>
      <c r="N27" s="255"/>
      <c r="O27" s="255" t="s">
        <v>327</v>
      </c>
      <c r="P27" s="255"/>
      <c r="Q27" s="340" t="s">
        <v>41</v>
      </c>
      <c r="R27" s="291" t="s">
        <v>68</v>
      </c>
      <c r="S27" s="293"/>
    </row>
    <row r="28" spans="1:19" ht="67.5" customHeight="1">
      <c r="A28" s="347"/>
      <c r="B28" s="341"/>
      <c r="C28" s="196" t="s">
        <v>323</v>
      </c>
      <c r="D28" s="196" t="s">
        <v>328</v>
      </c>
      <c r="E28" s="255"/>
      <c r="F28" s="255"/>
      <c r="G28" s="200" t="s">
        <v>126</v>
      </c>
      <c r="H28" s="200" t="s">
        <v>127</v>
      </c>
      <c r="I28" s="200" t="s">
        <v>126</v>
      </c>
      <c r="J28" s="200" t="s">
        <v>127</v>
      </c>
      <c r="K28" s="200" t="s">
        <v>126</v>
      </c>
      <c r="L28" s="200" t="s">
        <v>127</v>
      </c>
      <c r="M28" s="200" t="s">
        <v>126</v>
      </c>
      <c r="N28" s="200" t="s">
        <v>127</v>
      </c>
      <c r="O28" s="200" t="s">
        <v>126</v>
      </c>
      <c r="P28" s="200" t="s">
        <v>127</v>
      </c>
      <c r="Q28" s="341"/>
      <c r="R28" s="196" t="s">
        <v>323</v>
      </c>
      <c r="S28" s="196" t="s">
        <v>328</v>
      </c>
    </row>
    <row r="29" spans="1:19" ht="37.5">
      <c r="A29" s="6" t="s">
        <v>329</v>
      </c>
      <c r="B29" s="221">
        <f>SUM(C29,D29)</f>
        <v>0</v>
      </c>
      <c r="C29" s="97"/>
      <c r="D29" s="97"/>
      <c r="E29" s="97"/>
      <c r="F29" s="97"/>
      <c r="G29" s="47" t="s">
        <v>151</v>
      </c>
      <c r="H29" s="47" t="s">
        <v>151</v>
      </c>
      <c r="I29" s="98"/>
      <c r="J29" s="98"/>
      <c r="K29" s="47" t="s">
        <v>151</v>
      </c>
      <c r="L29" s="47" t="s">
        <v>151</v>
      </c>
      <c r="M29" s="98"/>
      <c r="N29" s="98"/>
      <c r="O29" s="98"/>
      <c r="P29" s="98"/>
      <c r="Q29" s="221">
        <f>SUM(R29,S29)</f>
        <v>0</v>
      </c>
      <c r="R29" s="221">
        <f>SUM(C29,F29,H29,N29)</f>
        <v>0</v>
      </c>
      <c r="S29" s="221">
        <f>SUM(D29,J29,L29,P29)</f>
        <v>0</v>
      </c>
    </row>
    <row r="30" spans="1:19">
      <c r="A30" s="6"/>
      <c r="B30" s="224">
        <f t="shared" ref="B30:B37" si="5">SUM(C30,D30)</f>
        <v>0</v>
      </c>
      <c r="C30" s="97"/>
      <c r="D30" s="97"/>
      <c r="E30" s="97"/>
      <c r="F30" s="97"/>
      <c r="G30" s="47" t="s">
        <v>151</v>
      </c>
      <c r="H30" s="47" t="s">
        <v>151</v>
      </c>
      <c r="I30" s="98"/>
      <c r="J30" s="98"/>
      <c r="K30" s="47" t="s">
        <v>151</v>
      </c>
      <c r="L30" s="47" t="s">
        <v>151</v>
      </c>
      <c r="M30" s="98"/>
      <c r="N30" s="98"/>
      <c r="O30" s="98"/>
      <c r="P30" s="98"/>
      <c r="Q30" s="224">
        <f t="shared" ref="Q30:Q37" si="6">SUM(R30,S30)</f>
        <v>0</v>
      </c>
      <c r="R30" s="224">
        <f t="shared" ref="R30:R36" si="7">SUM(C30,F30,H30,N30)</f>
        <v>0</v>
      </c>
      <c r="S30" s="224">
        <f t="shared" ref="S30:S36" si="8">SUM(D30,J30,L30,P30)</f>
        <v>0</v>
      </c>
    </row>
    <row r="31" spans="1:19">
      <c r="A31" s="6"/>
      <c r="B31" s="224">
        <f t="shared" si="5"/>
        <v>0</v>
      </c>
      <c r="C31" s="97"/>
      <c r="D31" s="97"/>
      <c r="E31" s="97"/>
      <c r="F31" s="97"/>
      <c r="G31" s="47" t="s">
        <v>151</v>
      </c>
      <c r="H31" s="47" t="s">
        <v>151</v>
      </c>
      <c r="I31" s="98"/>
      <c r="J31" s="98"/>
      <c r="K31" s="47" t="s">
        <v>151</v>
      </c>
      <c r="L31" s="47" t="s">
        <v>151</v>
      </c>
      <c r="M31" s="98"/>
      <c r="N31" s="98"/>
      <c r="O31" s="98"/>
      <c r="P31" s="98"/>
      <c r="Q31" s="224">
        <f t="shared" si="6"/>
        <v>0</v>
      </c>
      <c r="R31" s="224">
        <f>SUM(C31,F31,H31,N31)</f>
        <v>0</v>
      </c>
      <c r="S31" s="224">
        <f>SUM(D31,J31,L31,P31)</f>
        <v>0</v>
      </c>
    </row>
    <row r="32" spans="1:19" ht="37.5">
      <c r="A32" s="6" t="s">
        <v>330</v>
      </c>
      <c r="B32" s="221">
        <f t="shared" si="5"/>
        <v>0</v>
      </c>
      <c r="C32" s="97"/>
      <c r="D32" s="97"/>
      <c r="E32" s="97"/>
      <c r="F32" s="97"/>
      <c r="G32" s="47" t="s">
        <v>151</v>
      </c>
      <c r="H32" s="47" t="s">
        <v>151</v>
      </c>
      <c r="I32" s="98"/>
      <c r="J32" s="98"/>
      <c r="K32" s="47" t="s">
        <v>151</v>
      </c>
      <c r="L32" s="47" t="s">
        <v>151</v>
      </c>
      <c r="M32" s="98"/>
      <c r="N32" s="98"/>
      <c r="O32" s="98"/>
      <c r="P32" s="98"/>
      <c r="Q32" s="221">
        <f t="shared" si="6"/>
        <v>0</v>
      </c>
      <c r="R32" s="221">
        <f t="shared" si="7"/>
        <v>0</v>
      </c>
      <c r="S32" s="221">
        <f t="shared" si="8"/>
        <v>0</v>
      </c>
    </row>
    <row r="33" spans="1:19">
      <c r="A33" s="6"/>
      <c r="B33" s="224">
        <f t="shared" si="5"/>
        <v>0</v>
      </c>
      <c r="C33" s="97"/>
      <c r="D33" s="97"/>
      <c r="E33" s="97"/>
      <c r="F33" s="97"/>
      <c r="G33" s="47" t="s">
        <v>151</v>
      </c>
      <c r="H33" s="47" t="s">
        <v>151</v>
      </c>
      <c r="I33" s="98"/>
      <c r="J33" s="98"/>
      <c r="K33" s="47" t="s">
        <v>151</v>
      </c>
      <c r="L33" s="47" t="s">
        <v>151</v>
      </c>
      <c r="M33" s="98"/>
      <c r="N33" s="98"/>
      <c r="O33" s="98"/>
      <c r="P33" s="98"/>
      <c r="Q33" s="224">
        <f t="shared" si="6"/>
        <v>0</v>
      </c>
      <c r="R33" s="224">
        <f t="shared" si="7"/>
        <v>0</v>
      </c>
      <c r="S33" s="224">
        <f t="shared" si="8"/>
        <v>0</v>
      </c>
    </row>
    <row r="34" spans="1:19">
      <c r="A34" s="6"/>
      <c r="B34" s="224">
        <f t="shared" si="5"/>
        <v>0</v>
      </c>
      <c r="C34" s="97"/>
      <c r="D34" s="97"/>
      <c r="E34" s="97"/>
      <c r="F34" s="97"/>
      <c r="G34" s="47" t="s">
        <v>151</v>
      </c>
      <c r="H34" s="47" t="s">
        <v>151</v>
      </c>
      <c r="I34" s="98"/>
      <c r="J34" s="98"/>
      <c r="K34" s="47" t="s">
        <v>151</v>
      </c>
      <c r="L34" s="47" t="s">
        <v>151</v>
      </c>
      <c r="M34" s="98"/>
      <c r="N34" s="98"/>
      <c r="O34" s="98"/>
      <c r="P34" s="98"/>
      <c r="Q34" s="224">
        <f t="shared" si="6"/>
        <v>0</v>
      </c>
      <c r="R34" s="224">
        <f>SUM(C34,F34,H34,N34)</f>
        <v>0</v>
      </c>
      <c r="S34" s="224">
        <f>SUM(D34,J34,L34,P34)</f>
        <v>0</v>
      </c>
    </row>
    <row r="35" spans="1:19" ht="37.5">
      <c r="A35" s="6" t="s">
        <v>331</v>
      </c>
      <c r="B35" s="221">
        <f t="shared" si="5"/>
        <v>0</v>
      </c>
      <c r="C35" s="97"/>
      <c r="D35" s="97"/>
      <c r="E35" s="97"/>
      <c r="F35" s="97"/>
      <c r="G35" s="47" t="s">
        <v>151</v>
      </c>
      <c r="H35" s="47" t="s">
        <v>151</v>
      </c>
      <c r="I35" s="98"/>
      <c r="J35" s="98"/>
      <c r="K35" s="47" t="s">
        <v>151</v>
      </c>
      <c r="L35" s="47" t="s">
        <v>151</v>
      </c>
      <c r="M35" s="98"/>
      <c r="N35" s="98"/>
      <c r="O35" s="98"/>
      <c r="P35" s="98"/>
      <c r="Q35" s="221">
        <f t="shared" si="6"/>
        <v>0</v>
      </c>
      <c r="R35" s="221">
        <f t="shared" si="7"/>
        <v>0</v>
      </c>
      <c r="S35" s="221">
        <f t="shared" si="8"/>
        <v>0</v>
      </c>
    </row>
    <row r="36" spans="1:19">
      <c r="A36" s="6"/>
      <c r="B36" s="224">
        <f t="shared" si="5"/>
        <v>0</v>
      </c>
      <c r="C36" s="97"/>
      <c r="D36" s="97"/>
      <c r="E36" s="97"/>
      <c r="F36" s="97"/>
      <c r="G36" s="47" t="s">
        <v>151</v>
      </c>
      <c r="H36" s="47" t="s">
        <v>151</v>
      </c>
      <c r="I36" s="98"/>
      <c r="J36" s="98"/>
      <c r="K36" s="47" t="s">
        <v>151</v>
      </c>
      <c r="L36" s="47" t="s">
        <v>151</v>
      </c>
      <c r="M36" s="98"/>
      <c r="N36" s="98"/>
      <c r="O36" s="98"/>
      <c r="P36" s="98"/>
      <c r="Q36" s="224">
        <f t="shared" si="6"/>
        <v>0</v>
      </c>
      <c r="R36" s="224">
        <f t="shared" si="7"/>
        <v>0</v>
      </c>
      <c r="S36" s="224">
        <f t="shared" si="8"/>
        <v>0</v>
      </c>
    </row>
    <row r="37" spans="1:19">
      <c r="A37" s="6"/>
      <c r="B37" s="224">
        <f t="shared" si="5"/>
        <v>0</v>
      </c>
      <c r="C37" s="97"/>
      <c r="D37" s="97"/>
      <c r="E37" s="97"/>
      <c r="F37" s="97"/>
      <c r="G37" s="47" t="s">
        <v>151</v>
      </c>
      <c r="H37" s="47" t="s">
        <v>151</v>
      </c>
      <c r="I37" s="98"/>
      <c r="J37" s="98"/>
      <c r="K37" s="47" t="s">
        <v>151</v>
      </c>
      <c r="L37" s="47" t="s">
        <v>151</v>
      </c>
      <c r="M37" s="98"/>
      <c r="N37" s="98"/>
      <c r="O37" s="98"/>
      <c r="P37" s="98"/>
      <c r="Q37" s="224">
        <f t="shared" si="6"/>
        <v>0</v>
      </c>
      <c r="R37" s="224">
        <f>SUM(C37,F37,H37,N37)</f>
        <v>0</v>
      </c>
      <c r="S37" s="224">
        <f>SUM(D37,J37,L37,P37)</f>
        <v>0</v>
      </c>
    </row>
    <row r="38" spans="1:19">
      <c r="A38" s="6" t="s">
        <v>41</v>
      </c>
      <c r="B38" s="221">
        <f>SUM(B29,B32,B35)</f>
        <v>0</v>
      </c>
      <c r="C38" s="221">
        <f t="shared" ref="C38:S38" si="9">SUM(C29,C32,C35)</f>
        <v>0</v>
      </c>
      <c r="D38" s="221">
        <f t="shared" si="9"/>
        <v>0</v>
      </c>
      <c r="E38" s="221">
        <f t="shared" si="9"/>
        <v>0</v>
      </c>
      <c r="F38" s="221">
        <f t="shared" si="9"/>
        <v>0</v>
      </c>
      <c r="G38" s="221">
        <f t="shared" si="9"/>
        <v>0</v>
      </c>
      <c r="H38" s="221">
        <f t="shared" si="9"/>
        <v>0</v>
      </c>
      <c r="I38" s="221">
        <f t="shared" si="9"/>
        <v>0</v>
      </c>
      <c r="J38" s="221">
        <f t="shared" si="9"/>
        <v>0</v>
      </c>
      <c r="K38" s="221">
        <f t="shared" si="9"/>
        <v>0</v>
      </c>
      <c r="L38" s="221">
        <f t="shared" si="9"/>
        <v>0</v>
      </c>
      <c r="M38" s="221">
        <f t="shared" si="9"/>
        <v>0</v>
      </c>
      <c r="N38" s="221">
        <f t="shared" si="9"/>
        <v>0</v>
      </c>
      <c r="O38" s="221">
        <f t="shared" si="9"/>
        <v>0</v>
      </c>
      <c r="P38" s="221">
        <f t="shared" si="9"/>
        <v>0</v>
      </c>
      <c r="Q38" s="221">
        <f t="shared" si="9"/>
        <v>0</v>
      </c>
      <c r="R38" s="221">
        <f t="shared" si="9"/>
        <v>0</v>
      </c>
      <c r="S38" s="221">
        <f t="shared" si="9"/>
        <v>0</v>
      </c>
    </row>
    <row r="39" spans="1:19">
      <c r="A39" s="28"/>
    </row>
    <row r="40" spans="1:19">
      <c r="A40" s="28"/>
    </row>
    <row r="41" spans="1:19" s="179" customFormat="1" ht="28.5" customHeight="1">
      <c r="A41" s="327" t="s">
        <v>414</v>
      </c>
      <c r="B41" s="327"/>
      <c r="C41" s="273" t="s">
        <v>70</v>
      </c>
      <c r="D41" s="273"/>
      <c r="E41" s="273"/>
      <c r="F41" s="273"/>
      <c r="G41" s="273"/>
      <c r="H41" s="273"/>
      <c r="I41" s="273"/>
      <c r="J41" s="174"/>
      <c r="K41" s="324" t="s">
        <v>411</v>
      </c>
      <c r="L41" s="324"/>
      <c r="M41" s="324"/>
    </row>
    <row r="42" spans="1:19" s="179" customFormat="1" ht="28.5" customHeight="1">
      <c r="A42" s="176" t="s">
        <v>332</v>
      </c>
      <c r="B42" s="207"/>
      <c r="C42" s="325" t="s">
        <v>333</v>
      </c>
      <c r="D42" s="325"/>
      <c r="E42" s="325"/>
      <c r="F42" s="325"/>
      <c r="G42" s="325"/>
      <c r="H42" s="325"/>
      <c r="I42" s="325"/>
      <c r="J42" s="178"/>
      <c r="K42" s="326"/>
      <c r="L42" s="326"/>
      <c r="M42" s="326"/>
    </row>
    <row r="43" spans="1:19">
      <c r="A43" s="28"/>
    </row>
    <row r="44" spans="1:19">
      <c r="A44" s="28"/>
    </row>
    <row r="45" spans="1:19">
      <c r="A45" s="28"/>
    </row>
    <row r="46" spans="1:19">
      <c r="A46" s="28"/>
    </row>
    <row r="47" spans="1:19">
      <c r="A47" s="28"/>
    </row>
    <row r="48" spans="1:19">
      <c r="A48" s="28"/>
    </row>
    <row r="49" spans="1:1">
      <c r="A49" s="28"/>
    </row>
    <row r="50" spans="1:1">
      <c r="A50" s="28"/>
    </row>
    <row r="51" spans="1:1">
      <c r="A51" s="28"/>
    </row>
    <row r="52" spans="1:1">
      <c r="A52" s="28"/>
    </row>
    <row r="53" spans="1:1">
      <c r="A53" s="28"/>
    </row>
    <row r="54" spans="1:1">
      <c r="A54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59" spans="1:1">
      <c r="A59" s="28"/>
    </row>
    <row r="60" spans="1:1">
      <c r="A60" s="28"/>
    </row>
    <row r="61" spans="1:1">
      <c r="A61" s="28"/>
    </row>
    <row r="62" spans="1:1">
      <c r="A62" s="28"/>
    </row>
    <row r="63" spans="1:1">
      <c r="A63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  <row r="72" spans="1:1">
      <c r="A72" s="28"/>
    </row>
    <row r="73" spans="1:1">
      <c r="A73" s="28"/>
    </row>
    <row r="74" spans="1:1">
      <c r="A74" s="28"/>
    </row>
    <row r="75" spans="1:1">
      <c r="A75" s="28"/>
    </row>
    <row r="76" spans="1:1">
      <c r="A76" s="28"/>
    </row>
    <row r="77" spans="1:1">
      <c r="A77" s="28"/>
    </row>
    <row r="78" spans="1:1">
      <c r="A78" s="28"/>
    </row>
    <row r="79" spans="1:1">
      <c r="A79" s="28"/>
    </row>
    <row r="80" spans="1:1">
      <c r="A80" s="28"/>
    </row>
    <row r="81" spans="1:1">
      <c r="A81" s="28"/>
    </row>
    <row r="82" spans="1:1">
      <c r="A82" s="28"/>
    </row>
    <row r="83" spans="1:1">
      <c r="A83" s="28"/>
    </row>
    <row r="84" spans="1:1">
      <c r="A84" s="28"/>
    </row>
    <row r="85" spans="1:1">
      <c r="A85" s="28"/>
    </row>
    <row r="86" spans="1:1">
      <c r="A86" s="28"/>
    </row>
    <row r="87" spans="1:1">
      <c r="A87" s="28"/>
    </row>
    <row r="88" spans="1:1">
      <c r="A88" s="28"/>
    </row>
    <row r="89" spans="1:1">
      <c r="A89" s="28"/>
    </row>
    <row r="90" spans="1:1">
      <c r="A90" s="28"/>
    </row>
    <row r="91" spans="1:1">
      <c r="A91" s="28"/>
    </row>
    <row r="92" spans="1:1">
      <c r="A92" s="28"/>
    </row>
    <row r="93" spans="1:1">
      <c r="A93" s="28"/>
    </row>
    <row r="94" spans="1:1">
      <c r="A94" s="28"/>
    </row>
    <row r="95" spans="1:1">
      <c r="A95" s="28"/>
    </row>
    <row r="96" spans="1:1">
      <c r="A96" s="28"/>
    </row>
    <row r="97" spans="1:1">
      <c r="A97" s="28"/>
    </row>
    <row r="98" spans="1:1">
      <c r="A98" s="28"/>
    </row>
    <row r="99" spans="1:1">
      <c r="A99" s="28"/>
    </row>
    <row r="100" spans="1:1">
      <c r="A100" s="28"/>
    </row>
    <row r="101" spans="1:1">
      <c r="A101" s="28"/>
    </row>
    <row r="102" spans="1:1">
      <c r="A102" s="28"/>
    </row>
    <row r="103" spans="1:1">
      <c r="A103" s="28"/>
    </row>
    <row r="104" spans="1:1">
      <c r="A104" s="28"/>
    </row>
    <row r="105" spans="1:1">
      <c r="A105" s="28"/>
    </row>
    <row r="106" spans="1:1">
      <c r="A106" s="28"/>
    </row>
    <row r="107" spans="1:1">
      <c r="A107" s="28"/>
    </row>
    <row r="108" spans="1:1">
      <c r="A108" s="28"/>
    </row>
    <row r="109" spans="1:1">
      <c r="A109" s="28"/>
    </row>
    <row r="110" spans="1:1">
      <c r="A110" s="28"/>
    </row>
    <row r="111" spans="1:1">
      <c r="A111" s="28"/>
    </row>
    <row r="112" spans="1:1">
      <c r="A112" s="28"/>
    </row>
    <row r="113" spans="1:1">
      <c r="A113" s="28"/>
    </row>
    <row r="114" spans="1:1">
      <c r="A114" s="28"/>
    </row>
    <row r="115" spans="1:1">
      <c r="A115" s="28"/>
    </row>
    <row r="116" spans="1:1">
      <c r="A116" s="28"/>
    </row>
    <row r="117" spans="1:1">
      <c r="A117" s="28"/>
    </row>
    <row r="118" spans="1:1">
      <c r="A118" s="28"/>
    </row>
    <row r="119" spans="1:1">
      <c r="A119" s="28"/>
    </row>
    <row r="120" spans="1:1">
      <c r="A120" s="28"/>
    </row>
    <row r="121" spans="1:1">
      <c r="A121" s="28"/>
    </row>
    <row r="122" spans="1:1">
      <c r="A122" s="28"/>
    </row>
    <row r="123" spans="1:1">
      <c r="A123" s="28"/>
    </row>
    <row r="124" spans="1:1">
      <c r="A124" s="28"/>
    </row>
    <row r="125" spans="1:1">
      <c r="A125" s="28"/>
    </row>
    <row r="126" spans="1:1">
      <c r="A126" s="28"/>
    </row>
    <row r="127" spans="1:1">
      <c r="A127" s="28"/>
    </row>
    <row r="128" spans="1:1">
      <c r="A128" s="28"/>
    </row>
    <row r="129" spans="1:1">
      <c r="A129" s="28"/>
    </row>
    <row r="130" spans="1:1">
      <c r="A130" s="28"/>
    </row>
    <row r="131" spans="1:1">
      <c r="A131" s="28"/>
    </row>
    <row r="132" spans="1:1">
      <c r="A132" s="28"/>
    </row>
    <row r="133" spans="1:1">
      <c r="A133" s="28"/>
    </row>
    <row r="134" spans="1:1">
      <c r="A134" s="28"/>
    </row>
    <row r="135" spans="1:1">
      <c r="A135" s="28"/>
    </row>
    <row r="136" spans="1:1">
      <c r="A136" s="28"/>
    </row>
    <row r="137" spans="1:1">
      <c r="A137" s="28"/>
    </row>
    <row r="138" spans="1:1">
      <c r="A138" s="28"/>
    </row>
    <row r="139" spans="1:1">
      <c r="A139" s="28"/>
    </row>
    <row r="140" spans="1:1">
      <c r="A140" s="28"/>
    </row>
    <row r="141" spans="1:1">
      <c r="A141" s="28"/>
    </row>
    <row r="142" spans="1:1">
      <c r="A142" s="28"/>
    </row>
    <row r="143" spans="1:1">
      <c r="A143" s="28"/>
    </row>
    <row r="144" spans="1:1">
      <c r="A144" s="28"/>
    </row>
    <row r="145" spans="1:1">
      <c r="A145" s="28"/>
    </row>
    <row r="146" spans="1:1">
      <c r="A146" s="28"/>
    </row>
    <row r="147" spans="1:1">
      <c r="A147" s="28"/>
    </row>
    <row r="148" spans="1:1">
      <c r="A148" s="28"/>
    </row>
    <row r="149" spans="1:1">
      <c r="A149" s="28"/>
    </row>
    <row r="150" spans="1:1">
      <c r="A150" s="28"/>
    </row>
    <row r="151" spans="1:1">
      <c r="A151" s="28"/>
    </row>
    <row r="152" spans="1:1">
      <c r="A152" s="28"/>
    </row>
    <row r="153" spans="1:1">
      <c r="A153" s="28"/>
    </row>
    <row r="154" spans="1:1">
      <c r="A154" s="28"/>
    </row>
    <row r="155" spans="1:1">
      <c r="A155" s="28"/>
    </row>
    <row r="156" spans="1:1">
      <c r="A156" s="28"/>
    </row>
    <row r="157" spans="1:1">
      <c r="A157" s="28"/>
    </row>
    <row r="158" spans="1:1">
      <c r="A158" s="28"/>
    </row>
    <row r="159" spans="1:1">
      <c r="A159" s="28"/>
    </row>
    <row r="160" spans="1:1">
      <c r="A160" s="28"/>
    </row>
    <row r="161" spans="1:1">
      <c r="A161" s="28"/>
    </row>
    <row r="162" spans="1:1">
      <c r="A162" s="28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</sheetData>
  <mergeCells count="94">
    <mergeCell ref="L5:M5"/>
    <mergeCell ref="N5:O5"/>
    <mergeCell ref="N6:O6"/>
    <mergeCell ref="N7:O7"/>
    <mergeCell ref="L3:S3"/>
    <mergeCell ref="R4:S4"/>
    <mergeCell ref="P4:Q4"/>
    <mergeCell ref="L4:M4"/>
    <mergeCell ref="H3:K3"/>
    <mergeCell ref="A2:H2"/>
    <mergeCell ref="H4:I4"/>
    <mergeCell ref="A3:F4"/>
    <mergeCell ref="A5:F5"/>
    <mergeCell ref="H5:I5"/>
    <mergeCell ref="A15:B15"/>
    <mergeCell ref="A11:F11"/>
    <mergeCell ref="C15:I15"/>
    <mergeCell ref="A26:A28"/>
    <mergeCell ref="B26:D26"/>
    <mergeCell ref="B27:B28"/>
    <mergeCell ref="C27:D27"/>
    <mergeCell ref="E26:F26"/>
    <mergeCell ref="A6:F6"/>
    <mergeCell ref="R9:S9"/>
    <mergeCell ref="A8:F8"/>
    <mergeCell ref="H10:I10"/>
    <mergeCell ref="R6:S6"/>
    <mergeCell ref="R7:S7"/>
    <mergeCell ref="N8:O8"/>
    <mergeCell ref="L6:M6"/>
    <mergeCell ref="A7:F7"/>
    <mergeCell ref="L7:M7"/>
    <mergeCell ref="R10:S10"/>
    <mergeCell ref="N9:O9"/>
    <mergeCell ref="N10:O10"/>
    <mergeCell ref="A9:F9"/>
    <mergeCell ref="A10:F10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O27:P27"/>
    <mergeCell ref="G26:P26"/>
    <mergeCell ref="N11:O11"/>
    <mergeCell ref="N12:O12"/>
    <mergeCell ref="J11:K11"/>
    <mergeCell ref="J12:K12"/>
    <mergeCell ref="H8:I8"/>
    <mergeCell ref="H9:I9"/>
    <mergeCell ref="L9:M9"/>
    <mergeCell ref="L8:M8"/>
    <mergeCell ref="L12:M12"/>
    <mergeCell ref="A1:O1"/>
    <mergeCell ref="N4:O4"/>
    <mergeCell ref="H6:I6"/>
    <mergeCell ref="H7:I7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P8:Q8"/>
    <mergeCell ref="P10:Q10"/>
    <mergeCell ref="A41:B41"/>
    <mergeCell ref="C41:I41"/>
    <mergeCell ref="K41:M41"/>
    <mergeCell ref="J4:K4"/>
    <mergeCell ref="J5:K5"/>
    <mergeCell ref="J6:K6"/>
    <mergeCell ref="J7:K7"/>
    <mergeCell ref="L11:M11"/>
    <mergeCell ref="A23:M23"/>
    <mergeCell ref="L10:M10"/>
    <mergeCell ref="H11:I11"/>
    <mergeCell ref="J8:K8"/>
    <mergeCell ref="H12:I12"/>
    <mergeCell ref="A12:F12"/>
    <mergeCell ref="J9:K9"/>
    <mergeCell ref="J10:K10"/>
    <mergeCell ref="K15:M15"/>
    <mergeCell ref="C16:I16"/>
    <mergeCell ref="K16:M16"/>
    <mergeCell ref="C42:I42"/>
    <mergeCell ref="K42:M42"/>
  </mergeCells>
  <phoneticPr fontId="0" type="noConversion"/>
  <pageMargins left="1.1811023622047245" right="0.39370078740157483" top="0.78740157480314965" bottom="0.78740157480314965" header="0.27559055118110237" footer="0.31496062992125984"/>
  <pageSetup paperSize="9" scale="40" firstPageNumber="9" orientation="landscape" useFirstPageNumber="1" r:id="rId1"/>
  <headerFooter alignWithMargins="0">
    <oddHeader xml:space="preserve"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F55"/>
  <sheetViews>
    <sheetView view="pageBreakPreview" topLeftCell="A4" zoomScale="70" zoomScaleNormal="54" zoomScaleSheetLayoutView="70" workbookViewId="0">
      <selection activeCell="B13" sqref="B13:I13"/>
    </sheetView>
  </sheetViews>
  <sheetFormatPr defaultRowHeight="18.75"/>
  <cols>
    <col min="1" max="1" width="7.85546875" style="2" customWidth="1"/>
    <col min="2" max="2" width="4.42578125" style="2" customWidth="1"/>
    <col min="3" max="3" width="25.28515625" style="2" customWidth="1"/>
    <col min="4" max="6" width="8.42578125" style="2" customWidth="1"/>
    <col min="7" max="7" width="10" style="2" customWidth="1"/>
    <col min="8" max="8" width="11.28515625" style="2" customWidth="1"/>
    <col min="9" max="9" width="10.28515625" style="2" customWidth="1"/>
    <col min="10" max="29" width="15.140625" style="2" customWidth="1"/>
    <col min="30" max="16384" width="9.140625" style="2"/>
  </cols>
  <sheetData>
    <row r="1" spans="1:29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O1" s="16"/>
      <c r="P1" s="16"/>
      <c r="Q1" s="16"/>
      <c r="R1" s="16"/>
      <c r="S1" s="16"/>
      <c r="AC1" s="16"/>
    </row>
    <row r="2" spans="1:29" ht="16.5" customHeight="1">
      <c r="A2" s="181"/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O2" s="16"/>
      <c r="P2" s="16"/>
      <c r="Q2" s="16"/>
      <c r="R2" s="16"/>
      <c r="S2" s="16"/>
      <c r="AC2" s="16"/>
    </row>
    <row r="3" spans="1:29" s="183" customFormat="1" ht="18.75" customHeight="1">
      <c r="C3" s="183" t="s">
        <v>357</v>
      </c>
    </row>
    <row r="4" spans="1:29" s="183" customFormat="1" ht="18.75" customHeight="1"/>
    <row r="5" spans="1:29">
      <c r="A5" s="13"/>
      <c r="B5" s="13"/>
      <c r="C5" s="13"/>
      <c r="D5" s="13"/>
      <c r="E5" s="13"/>
      <c r="F5" s="13"/>
      <c r="G5" s="13"/>
      <c r="H5" s="13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13"/>
      <c r="W5" s="373"/>
      <c r="X5" s="373"/>
      <c r="Y5" s="373"/>
      <c r="AA5" s="366" t="s">
        <v>247</v>
      </c>
      <c r="AB5" s="366"/>
      <c r="AC5" s="366"/>
    </row>
    <row r="6" spans="1:29" ht="24.95" customHeight="1">
      <c r="A6" s="381" t="s">
        <v>294</v>
      </c>
      <c r="B6" s="374" t="s">
        <v>128</v>
      </c>
      <c r="C6" s="375"/>
      <c r="D6" s="375"/>
      <c r="E6" s="375"/>
      <c r="F6" s="375"/>
      <c r="G6" s="375"/>
      <c r="H6" s="375"/>
      <c r="I6" s="375"/>
      <c r="J6" s="367" t="s">
        <v>40</v>
      </c>
      <c r="K6" s="368"/>
      <c r="L6" s="368"/>
      <c r="M6" s="369"/>
      <c r="N6" s="367" t="s">
        <v>61</v>
      </c>
      <c r="O6" s="368"/>
      <c r="P6" s="368"/>
      <c r="Q6" s="369"/>
      <c r="R6" s="367" t="s">
        <v>407</v>
      </c>
      <c r="S6" s="368"/>
      <c r="T6" s="368"/>
      <c r="U6" s="369"/>
      <c r="V6" s="367" t="s">
        <v>84</v>
      </c>
      <c r="W6" s="368"/>
      <c r="X6" s="368"/>
      <c r="Y6" s="369"/>
      <c r="Z6" s="367" t="s">
        <v>41</v>
      </c>
      <c r="AA6" s="368"/>
      <c r="AB6" s="368"/>
      <c r="AC6" s="369"/>
    </row>
    <row r="7" spans="1:29" ht="24.95" customHeight="1">
      <c r="A7" s="382"/>
      <c r="B7" s="376"/>
      <c r="C7" s="377"/>
      <c r="D7" s="377"/>
      <c r="E7" s="377"/>
      <c r="F7" s="377"/>
      <c r="G7" s="377"/>
      <c r="H7" s="377"/>
      <c r="I7" s="377"/>
      <c r="J7" s="370" t="s">
        <v>126</v>
      </c>
      <c r="K7" s="370" t="s">
        <v>127</v>
      </c>
      <c r="L7" s="370" t="s">
        <v>141</v>
      </c>
      <c r="M7" s="370" t="s">
        <v>142</v>
      </c>
      <c r="N7" s="370" t="s">
        <v>126</v>
      </c>
      <c r="O7" s="370" t="s">
        <v>127</v>
      </c>
      <c r="P7" s="370" t="s">
        <v>141</v>
      </c>
      <c r="Q7" s="370" t="s">
        <v>142</v>
      </c>
      <c r="R7" s="370" t="s">
        <v>126</v>
      </c>
      <c r="S7" s="370" t="s">
        <v>127</v>
      </c>
      <c r="T7" s="370" t="s">
        <v>141</v>
      </c>
      <c r="U7" s="370" t="s">
        <v>142</v>
      </c>
      <c r="V7" s="370" t="s">
        <v>126</v>
      </c>
      <c r="W7" s="370" t="s">
        <v>127</v>
      </c>
      <c r="X7" s="370" t="s">
        <v>141</v>
      </c>
      <c r="Y7" s="370" t="s">
        <v>142</v>
      </c>
      <c r="Z7" s="370" t="s">
        <v>126</v>
      </c>
      <c r="AA7" s="370" t="s">
        <v>127</v>
      </c>
      <c r="AB7" s="370" t="s">
        <v>141</v>
      </c>
      <c r="AC7" s="370" t="s">
        <v>142</v>
      </c>
    </row>
    <row r="8" spans="1:29" ht="24.95" customHeight="1">
      <c r="A8" s="383"/>
      <c r="B8" s="378"/>
      <c r="C8" s="379"/>
      <c r="D8" s="379"/>
      <c r="E8" s="379"/>
      <c r="F8" s="379"/>
      <c r="G8" s="379"/>
      <c r="H8" s="379"/>
      <c r="I8" s="379"/>
      <c r="J8" s="371"/>
      <c r="K8" s="371"/>
      <c r="L8" s="371"/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371"/>
      <c r="AA8" s="371"/>
      <c r="AB8" s="371"/>
      <c r="AC8" s="371"/>
    </row>
    <row r="9" spans="1:29" ht="18.75" customHeight="1">
      <c r="A9" s="187">
        <v>1</v>
      </c>
      <c r="B9" s="372">
        <v>2</v>
      </c>
      <c r="C9" s="372"/>
      <c r="D9" s="372"/>
      <c r="E9" s="372"/>
      <c r="F9" s="372"/>
      <c r="G9" s="372"/>
      <c r="H9" s="372"/>
      <c r="I9" s="372"/>
      <c r="J9" s="43">
        <v>3</v>
      </c>
      <c r="K9" s="43">
        <v>4</v>
      </c>
      <c r="L9" s="43">
        <v>5</v>
      </c>
      <c r="M9" s="43">
        <v>6</v>
      </c>
      <c r="N9" s="43">
        <v>7</v>
      </c>
      <c r="O9" s="43">
        <v>8</v>
      </c>
      <c r="P9" s="43">
        <v>9</v>
      </c>
      <c r="Q9" s="43">
        <v>10</v>
      </c>
      <c r="R9" s="43">
        <v>11</v>
      </c>
      <c r="S9" s="43">
        <v>12</v>
      </c>
      <c r="T9" s="43">
        <v>13</v>
      </c>
      <c r="U9" s="43">
        <v>14</v>
      </c>
      <c r="V9" s="43">
        <v>15</v>
      </c>
      <c r="W9" s="43">
        <v>16</v>
      </c>
      <c r="X9" s="43">
        <v>17</v>
      </c>
      <c r="Y9" s="43">
        <v>18</v>
      </c>
      <c r="Z9" s="43">
        <v>19</v>
      </c>
      <c r="AA9" s="43">
        <v>20</v>
      </c>
      <c r="AB9" s="43">
        <v>21</v>
      </c>
      <c r="AC9" s="43">
        <v>22</v>
      </c>
    </row>
    <row r="10" spans="1:29" ht="20.100000000000001" customHeight="1">
      <c r="A10" s="44">
        <v>1</v>
      </c>
      <c r="B10" s="380" t="s">
        <v>362</v>
      </c>
      <c r="C10" s="380"/>
      <c r="D10" s="380"/>
      <c r="E10" s="380"/>
      <c r="F10" s="380"/>
      <c r="G10" s="380"/>
      <c r="H10" s="380"/>
      <c r="I10" s="380"/>
      <c r="J10" s="48"/>
      <c r="K10" s="48"/>
      <c r="L10" s="48">
        <f t="shared" ref="L10:L15" si="0">K10-J10</f>
        <v>0</v>
      </c>
      <c r="M10" s="71" t="e">
        <f t="shared" ref="M10:M16" si="1">K10/J10*100</f>
        <v>#DIV/0!</v>
      </c>
      <c r="N10" s="48"/>
      <c r="O10" s="48"/>
      <c r="P10" s="48">
        <f t="shared" ref="P10:P15" si="2">O10-N10</f>
        <v>0</v>
      </c>
      <c r="Q10" s="71" t="e">
        <f t="shared" ref="Q10:Q16" si="3">O10/N10*100</f>
        <v>#DIV/0!</v>
      </c>
      <c r="R10" s="48"/>
      <c r="S10" s="48"/>
      <c r="T10" s="48">
        <f t="shared" ref="T10:T15" si="4">S10-R10</f>
        <v>0</v>
      </c>
      <c r="U10" s="71" t="e">
        <f t="shared" ref="U10:U16" si="5">S10/R10*100</f>
        <v>#DIV/0!</v>
      </c>
      <c r="V10" s="48"/>
      <c r="W10" s="48"/>
      <c r="X10" s="48">
        <f t="shared" ref="X10:X15" si="6">W10-V10</f>
        <v>0</v>
      </c>
      <c r="Y10" s="71" t="e">
        <f t="shared" ref="Y10:Y16" si="7">W10/V10*100</f>
        <v>#DIV/0!</v>
      </c>
      <c r="Z10" s="184">
        <f t="shared" ref="Z10:AA15" si="8">SUM(J10,N10,R10,V10)</f>
        <v>0</v>
      </c>
      <c r="AA10" s="184">
        <f t="shared" si="8"/>
        <v>0</v>
      </c>
      <c r="AB10" s="48">
        <f t="shared" ref="AB10:AB15" si="9">AA10-Z10</f>
        <v>0</v>
      </c>
      <c r="AC10" s="71" t="e">
        <f t="shared" ref="AC10:AC16" si="10">AA10/Z10*100</f>
        <v>#DIV/0!</v>
      </c>
    </row>
    <row r="11" spans="1:29" ht="40.5" customHeight="1">
      <c r="A11" s="44">
        <v>2</v>
      </c>
      <c r="B11" s="380" t="s">
        <v>435</v>
      </c>
      <c r="C11" s="380"/>
      <c r="D11" s="380"/>
      <c r="E11" s="380"/>
      <c r="F11" s="380"/>
      <c r="G11" s="380"/>
      <c r="H11" s="380"/>
      <c r="I11" s="380"/>
      <c r="J11" s="48"/>
      <c r="K11" s="48"/>
      <c r="L11" s="48">
        <f t="shared" si="0"/>
        <v>0</v>
      </c>
      <c r="M11" s="71" t="e">
        <f t="shared" si="1"/>
        <v>#DIV/0!</v>
      </c>
      <c r="N11" s="48"/>
      <c r="O11" s="48"/>
      <c r="P11" s="48">
        <f t="shared" si="2"/>
        <v>0</v>
      </c>
      <c r="Q11" s="71" t="e">
        <f t="shared" si="3"/>
        <v>#DIV/0!</v>
      </c>
      <c r="R11" s="48">
        <v>102</v>
      </c>
      <c r="S11" s="48">
        <v>18</v>
      </c>
      <c r="T11" s="48">
        <f t="shared" si="4"/>
        <v>-84</v>
      </c>
      <c r="U11" s="71">
        <f t="shared" si="5"/>
        <v>17.647058823529413</v>
      </c>
      <c r="V11" s="48"/>
      <c r="W11" s="48"/>
      <c r="X11" s="48">
        <f t="shared" si="6"/>
        <v>0</v>
      </c>
      <c r="Y11" s="71" t="e">
        <f t="shared" si="7"/>
        <v>#DIV/0!</v>
      </c>
      <c r="Z11" s="184">
        <f t="shared" si="8"/>
        <v>102</v>
      </c>
      <c r="AA11" s="184">
        <f t="shared" si="8"/>
        <v>18</v>
      </c>
      <c r="AB11" s="48">
        <f t="shared" si="9"/>
        <v>-84</v>
      </c>
      <c r="AC11" s="71">
        <f t="shared" si="10"/>
        <v>17.647058823529413</v>
      </c>
    </row>
    <row r="12" spans="1:29" ht="24.75" customHeight="1">
      <c r="A12" s="44">
        <v>3</v>
      </c>
      <c r="B12" s="380" t="s">
        <v>409</v>
      </c>
      <c r="C12" s="380"/>
      <c r="D12" s="380"/>
      <c r="E12" s="380"/>
      <c r="F12" s="380"/>
      <c r="G12" s="380"/>
      <c r="H12" s="380"/>
      <c r="I12" s="380"/>
      <c r="J12" s="48"/>
      <c r="K12" s="48"/>
      <c r="L12" s="48">
        <f t="shared" si="0"/>
        <v>0</v>
      </c>
      <c r="M12" s="71" t="e">
        <f t="shared" si="1"/>
        <v>#DIV/0!</v>
      </c>
      <c r="N12" s="48"/>
      <c r="O12" s="48"/>
      <c r="P12" s="48">
        <f t="shared" si="2"/>
        <v>0</v>
      </c>
      <c r="Q12" s="71" t="e">
        <f t="shared" si="3"/>
        <v>#DIV/0!</v>
      </c>
      <c r="R12" s="48">
        <v>5</v>
      </c>
      <c r="S12" s="48"/>
      <c r="T12" s="48">
        <f t="shared" si="4"/>
        <v>-5</v>
      </c>
      <c r="U12" s="71">
        <f t="shared" si="5"/>
        <v>0</v>
      </c>
      <c r="V12" s="48"/>
      <c r="W12" s="48"/>
      <c r="X12" s="48">
        <f t="shared" si="6"/>
        <v>0</v>
      </c>
      <c r="Y12" s="71" t="e">
        <f t="shared" si="7"/>
        <v>#DIV/0!</v>
      </c>
      <c r="Z12" s="184">
        <f t="shared" si="8"/>
        <v>5</v>
      </c>
      <c r="AA12" s="184">
        <f t="shared" si="8"/>
        <v>0</v>
      </c>
      <c r="AB12" s="48">
        <f t="shared" si="9"/>
        <v>-5</v>
      </c>
      <c r="AC12" s="71">
        <f t="shared" si="10"/>
        <v>0</v>
      </c>
    </row>
    <row r="13" spans="1:29" ht="42" customHeight="1">
      <c r="A13" s="44">
        <v>4</v>
      </c>
      <c r="B13" s="354" t="s">
        <v>364</v>
      </c>
      <c r="C13" s="355"/>
      <c r="D13" s="355"/>
      <c r="E13" s="355"/>
      <c r="F13" s="355"/>
      <c r="G13" s="355"/>
      <c r="H13" s="355"/>
      <c r="I13" s="355"/>
      <c r="J13" s="48"/>
      <c r="K13" s="48"/>
      <c r="L13" s="48">
        <f t="shared" si="0"/>
        <v>0</v>
      </c>
      <c r="M13" s="71" t="e">
        <f t="shared" si="1"/>
        <v>#DIV/0!</v>
      </c>
      <c r="N13" s="48"/>
      <c r="O13" s="48"/>
      <c r="P13" s="48">
        <f t="shared" si="2"/>
        <v>0</v>
      </c>
      <c r="Q13" s="71" t="e">
        <f t="shared" si="3"/>
        <v>#DIV/0!</v>
      </c>
      <c r="R13" s="48"/>
      <c r="S13" s="48"/>
      <c r="T13" s="48">
        <f t="shared" si="4"/>
        <v>0</v>
      </c>
      <c r="U13" s="71" t="e">
        <f t="shared" si="5"/>
        <v>#DIV/0!</v>
      </c>
      <c r="V13" s="48"/>
      <c r="W13" s="48"/>
      <c r="X13" s="48">
        <f t="shared" si="6"/>
        <v>0</v>
      </c>
      <c r="Y13" s="71" t="e">
        <f t="shared" si="7"/>
        <v>#DIV/0!</v>
      </c>
      <c r="Z13" s="184">
        <f t="shared" si="8"/>
        <v>0</v>
      </c>
      <c r="AA13" s="184">
        <f t="shared" si="8"/>
        <v>0</v>
      </c>
      <c r="AB13" s="48">
        <f t="shared" si="9"/>
        <v>0</v>
      </c>
      <c r="AC13" s="71" t="e">
        <f t="shared" si="10"/>
        <v>#DIV/0!</v>
      </c>
    </row>
    <row r="14" spans="1:29" ht="37.5" customHeight="1">
      <c r="A14" s="44">
        <v>5</v>
      </c>
      <c r="B14" s="354" t="s">
        <v>363</v>
      </c>
      <c r="C14" s="355"/>
      <c r="D14" s="355"/>
      <c r="E14" s="355"/>
      <c r="F14" s="355"/>
      <c r="G14" s="355"/>
      <c r="H14" s="355"/>
      <c r="I14" s="355"/>
      <c r="J14" s="48"/>
      <c r="K14" s="48"/>
      <c r="L14" s="48">
        <f t="shared" si="0"/>
        <v>0</v>
      </c>
      <c r="M14" s="71" t="e">
        <f t="shared" si="1"/>
        <v>#DIV/0!</v>
      </c>
      <c r="N14" s="48"/>
      <c r="O14" s="48"/>
      <c r="P14" s="48">
        <f t="shared" si="2"/>
        <v>0</v>
      </c>
      <c r="Q14" s="71" t="e">
        <f t="shared" si="3"/>
        <v>#DIV/0!</v>
      </c>
      <c r="R14" s="48"/>
      <c r="S14" s="48"/>
      <c r="T14" s="48">
        <f t="shared" si="4"/>
        <v>0</v>
      </c>
      <c r="U14" s="71" t="e">
        <f t="shared" si="5"/>
        <v>#DIV/0!</v>
      </c>
      <c r="V14" s="48"/>
      <c r="W14" s="48"/>
      <c r="X14" s="48">
        <f t="shared" si="6"/>
        <v>0</v>
      </c>
      <c r="Y14" s="71" t="e">
        <f t="shared" si="7"/>
        <v>#DIV/0!</v>
      </c>
      <c r="Z14" s="184">
        <f t="shared" si="8"/>
        <v>0</v>
      </c>
      <c r="AA14" s="184">
        <f t="shared" si="8"/>
        <v>0</v>
      </c>
      <c r="AB14" s="48">
        <f t="shared" si="9"/>
        <v>0</v>
      </c>
      <c r="AC14" s="71" t="e">
        <f t="shared" si="10"/>
        <v>#DIV/0!</v>
      </c>
    </row>
    <row r="15" spans="1:29" ht="20.100000000000001" customHeight="1">
      <c r="A15" s="44">
        <v>6</v>
      </c>
      <c r="B15" s="380" t="s">
        <v>158</v>
      </c>
      <c r="C15" s="380"/>
      <c r="D15" s="380"/>
      <c r="E15" s="380"/>
      <c r="F15" s="380"/>
      <c r="G15" s="380"/>
      <c r="H15" s="380"/>
      <c r="I15" s="380"/>
      <c r="J15" s="48"/>
      <c r="K15" s="48"/>
      <c r="L15" s="48">
        <f t="shared" si="0"/>
        <v>0</v>
      </c>
      <c r="M15" s="71" t="e">
        <f t="shared" si="1"/>
        <v>#DIV/0!</v>
      </c>
      <c r="N15" s="48"/>
      <c r="O15" s="48"/>
      <c r="P15" s="48">
        <f t="shared" si="2"/>
        <v>0</v>
      </c>
      <c r="Q15" s="71" t="e">
        <f t="shared" si="3"/>
        <v>#DIV/0!</v>
      </c>
      <c r="R15" s="48"/>
      <c r="S15" s="48"/>
      <c r="T15" s="48">
        <f t="shared" si="4"/>
        <v>0</v>
      </c>
      <c r="U15" s="71" t="e">
        <f t="shared" si="5"/>
        <v>#DIV/0!</v>
      </c>
      <c r="V15" s="48"/>
      <c r="W15" s="48"/>
      <c r="X15" s="48">
        <f t="shared" si="6"/>
        <v>0</v>
      </c>
      <c r="Y15" s="71" t="e">
        <f t="shared" si="7"/>
        <v>#DIV/0!</v>
      </c>
      <c r="Z15" s="184">
        <f t="shared" si="8"/>
        <v>0</v>
      </c>
      <c r="AA15" s="184">
        <f t="shared" si="8"/>
        <v>0</v>
      </c>
      <c r="AB15" s="48">
        <f t="shared" si="9"/>
        <v>0</v>
      </c>
      <c r="AC15" s="71" t="e">
        <f t="shared" si="10"/>
        <v>#DIV/0!</v>
      </c>
    </row>
    <row r="16" spans="1:29" ht="24.95" customHeight="1">
      <c r="A16" s="356" t="s">
        <v>41</v>
      </c>
      <c r="B16" s="357"/>
      <c r="C16" s="357"/>
      <c r="D16" s="357"/>
      <c r="E16" s="357"/>
      <c r="F16" s="357"/>
      <c r="G16" s="357"/>
      <c r="H16" s="357"/>
      <c r="I16" s="357"/>
      <c r="J16" s="186">
        <f t="shared" ref="J16:AA16" si="11">SUM(J10:J15)</f>
        <v>0</v>
      </c>
      <c r="K16" s="186">
        <f t="shared" si="11"/>
        <v>0</v>
      </c>
      <c r="L16" s="61">
        <f>SUM(L10:L15)</f>
        <v>0</v>
      </c>
      <c r="M16" s="72" t="e">
        <f t="shared" si="1"/>
        <v>#DIV/0!</v>
      </c>
      <c r="N16" s="186">
        <f t="shared" si="11"/>
        <v>0</v>
      </c>
      <c r="O16" s="186">
        <f t="shared" si="11"/>
        <v>0</v>
      </c>
      <c r="P16" s="61">
        <f>SUM(P10:P15)</f>
        <v>0</v>
      </c>
      <c r="Q16" s="72" t="e">
        <f t="shared" si="3"/>
        <v>#DIV/0!</v>
      </c>
      <c r="R16" s="224">
        <f t="shared" si="11"/>
        <v>107</v>
      </c>
      <c r="S16" s="224">
        <f t="shared" si="11"/>
        <v>18</v>
      </c>
      <c r="T16" s="61">
        <f>SUM(T10:T15)</f>
        <v>-89</v>
      </c>
      <c r="U16" s="72">
        <f t="shared" si="5"/>
        <v>16.822429906542055</v>
      </c>
      <c r="V16" s="186">
        <f t="shared" si="11"/>
        <v>0</v>
      </c>
      <c r="W16" s="186">
        <f t="shared" si="11"/>
        <v>0</v>
      </c>
      <c r="X16" s="61">
        <f>SUM(X10:X15)</f>
        <v>0</v>
      </c>
      <c r="Y16" s="72" t="e">
        <f t="shared" si="7"/>
        <v>#DIV/0!</v>
      </c>
      <c r="Z16" s="186">
        <f t="shared" si="11"/>
        <v>107</v>
      </c>
      <c r="AA16" s="186">
        <f t="shared" si="11"/>
        <v>18</v>
      </c>
      <c r="AB16" s="61">
        <f>SUM(AB10:AB15)</f>
        <v>-89</v>
      </c>
      <c r="AC16" s="72">
        <f t="shared" si="10"/>
        <v>16.822429906542055</v>
      </c>
    </row>
    <row r="17" spans="1:32" ht="24.95" customHeight="1">
      <c r="A17" s="354" t="s">
        <v>42</v>
      </c>
      <c r="B17" s="355"/>
      <c r="C17" s="355"/>
      <c r="D17" s="355"/>
      <c r="E17" s="355"/>
      <c r="F17" s="355"/>
      <c r="G17" s="355"/>
      <c r="H17" s="355"/>
      <c r="I17" s="355"/>
      <c r="J17" s="185">
        <f>J16/Z16*100</f>
        <v>0</v>
      </c>
      <c r="K17" s="185">
        <f>K16/AA16*100</f>
        <v>0</v>
      </c>
      <c r="L17" s="42"/>
      <c r="M17" s="42"/>
      <c r="N17" s="185">
        <f>N16/Z16*100</f>
        <v>0</v>
      </c>
      <c r="O17" s="185">
        <f>O16/AA16*100</f>
        <v>0</v>
      </c>
      <c r="P17" s="42"/>
      <c r="Q17" s="42"/>
      <c r="R17" s="218">
        <f>R16/Z16*100</f>
        <v>100</v>
      </c>
      <c r="S17" s="218">
        <f>S16/AA16*100</f>
        <v>100</v>
      </c>
      <c r="T17" s="42"/>
      <c r="U17" s="42"/>
      <c r="V17" s="185">
        <f>V16/Z16*100</f>
        <v>0</v>
      </c>
      <c r="W17" s="185">
        <f>W16/AA16*100</f>
        <v>0</v>
      </c>
      <c r="X17" s="42"/>
      <c r="Y17" s="42"/>
      <c r="Z17" s="185">
        <f>SUM(J17,N17,R17,V17)</f>
        <v>100</v>
      </c>
      <c r="AA17" s="185">
        <f>SUM(K17,O17,S17,W17)</f>
        <v>100</v>
      </c>
      <c r="AB17" s="42"/>
      <c r="AC17" s="42"/>
    </row>
    <row r="18" spans="1:32" ht="15" customHeight="1">
      <c r="A18" s="10"/>
      <c r="B18" s="10"/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32" ht="15" customHeight="1">
      <c r="A19" s="10"/>
      <c r="B19" s="10"/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32" ht="15" customHeight="1">
      <c r="A20" s="10"/>
      <c r="B20" s="10"/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32" ht="20.25" customHeight="1">
      <c r="A21" s="10"/>
      <c r="B21" s="10"/>
      <c r="C21" s="3" t="s">
        <v>365</v>
      </c>
      <c r="D21" s="3"/>
      <c r="E21" s="3"/>
      <c r="F21" s="3"/>
      <c r="G21" s="3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spans="1:32" ht="21.7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32" ht="21.7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spans="1:32" ht="30" customHeight="1">
      <c r="A24" s="394" t="s">
        <v>294</v>
      </c>
      <c r="B24" s="395" t="s">
        <v>366</v>
      </c>
      <c r="C24" s="396"/>
      <c r="D24" s="389" t="s">
        <v>367</v>
      </c>
      <c r="E24" s="389"/>
      <c r="F24" s="389" t="s">
        <v>368</v>
      </c>
      <c r="G24" s="389"/>
      <c r="H24" s="389" t="s">
        <v>369</v>
      </c>
      <c r="I24" s="389"/>
      <c r="J24" s="389" t="s">
        <v>370</v>
      </c>
      <c r="K24" s="389"/>
      <c r="L24" s="389" t="s">
        <v>252</v>
      </c>
      <c r="M24" s="389"/>
      <c r="N24" s="389"/>
      <c r="O24" s="389"/>
      <c r="P24" s="389"/>
      <c r="Q24" s="389"/>
      <c r="R24" s="389"/>
      <c r="S24" s="389"/>
      <c r="T24" s="389"/>
      <c r="U24" s="389"/>
      <c r="V24" s="389" t="s">
        <v>371</v>
      </c>
      <c r="W24" s="389"/>
      <c r="X24" s="389"/>
      <c r="Y24" s="389"/>
      <c r="Z24" s="389"/>
      <c r="AA24" s="389" t="s">
        <v>372</v>
      </c>
      <c r="AB24" s="389"/>
      <c r="AC24" s="389"/>
      <c r="AD24" s="389"/>
      <c r="AE24" s="389"/>
      <c r="AF24" s="389"/>
    </row>
    <row r="25" spans="1:32" ht="31.5" customHeight="1">
      <c r="A25" s="394"/>
      <c r="B25" s="397"/>
      <c r="C25" s="398"/>
      <c r="D25" s="389"/>
      <c r="E25" s="389"/>
      <c r="F25" s="389"/>
      <c r="G25" s="389"/>
      <c r="H25" s="389"/>
      <c r="I25" s="389"/>
      <c r="J25" s="389"/>
      <c r="K25" s="389"/>
      <c r="L25" s="389" t="s">
        <v>373</v>
      </c>
      <c r="M25" s="389"/>
      <c r="N25" s="389" t="s">
        <v>374</v>
      </c>
      <c r="O25" s="389"/>
      <c r="P25" s="389" t="s">
        <v>375</v>
      </c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89"/>
      <c r="AC25" s="389"/>
      <c r="AD25" s="389"/>
      <c r="AE25" s="389"/>
      <c r="AF25" s="389"/>
    </row>
    <row r="26" spans="1:32" ht="114.75" customHeight="1">
      <c r="A26" s="394"/>
      <c r="B26" s="399"/>
      <c r="C26" s="400"/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 t="s">
        <v>376</v>
      </c>
      <c r="Q26" s="389"/>
      <c r="R26" s="389" t="s">
        <v>377</v>
      </c>
      <c r="S26" s="389"/>
      <c r="T26" s="389" t="s">
        <v>378</v>
      </c>
      <c r="U26" s="389"/>
      <c r="V26" s="389"/>
      <c r="W26" s="389"/>
      <c r="X26" s="389"/>
      <c r="Y26" s="389"/>
      <c r="Z26" s="389"/>
      <c r="AA26" s="389"/>
      <c r="AB26" s="389"/>
      <c r="AC26" s="389"/>
      <c r="AD26" s="389"/>
      <c r="AE26" s="389"/>
      <c r="AF26" s="389"/>
    </row>
    <row r="27" spans="1:32" ht="21.75" customHeight="1">
      <c r="A27" s="188">
        <v>1</v>
      </c>
      <c r="B27" s="392">
        <v>2</v>
      </c>
      <c r="C27" s="393"/>
      <c r="D27" s="389">
        <v>3</v>
      </c>
      <c r="E27" s="389"/>
      <c r="F27" s="389">
        <v>4</v>
      </c>
      <c r="G27" s="389"/>
      <c r="H27" s="389">
        <v>5</v>
      </c>
      <c r="I27" s="389"/>
      <c r="J27" s="389">
        <v>6</v>
      </c>
      <c r="K27" s="389"/>
      <c r="L27" s="392">
        <v>7</v>
      </c>
      <c r="M27" s="393"/>
      <c r="N27" s="392">
        <v>8</v>
      </c>
      <c r="O27" s="393"/>
      <c r="P27" s="389">
        <v>9</v>
      </c>
      <c r="Q27" s="389"/>
      <c r="R27" s="394">
        <v>10</v>
      </c>
      <c r="S27" s="394"/>
      <c r="T27" s="389">
        <v>11</v>
      </c>
      <c r="U27" s="389"/>
      <c r="V27" s="389">
        <v>12</v>
      </c>
      <c r="W27" s="389"/>
      <c r="X27" s="389"/>
      <c r="Y27" s="389"/>
      <c r="Z27" s="389"/>
      <c r="AA27" s="389">
        <v>13</v>
      </c>
      <c r="AB27" s="389"/>
      <c r="AC27" s="389"/>
      <c r="AD27" s="389"/>
      <c r="AE27" s="389"/>
      <c r="AF27" s="389"/>
    </row>
    <row r="28" spans="1:32" ht="21.75" customHeight="1">
      <c r="A28" s="158"/>
      <c r="B28" s="387"/>
      <c r="C28" s="388"/>
      <c r="D28" s="389"/>
      <c r="E28" s="389"/>
      <c r="F28" s="361"/>
      <c r="G28" s="361"/>
      <c r="H28" s="361"/>
      <c r="I28" s="361"/>
      <c r="J28" s="361"/>
      <c r="K28" s="361"/>
      <c r="L28" s="390"/>
      <c r="M28" s="391"/>
      <c r="N28" s="364">
        <f>SUM(P28,R28,T28)</f>
        <v>0</v>
      </c>
      <c r="O28" s="365"/>
      <c r="P28" s="361"/>
      <c r="Q28" s="361"/>
      <c r="R28" s="361"/>
      <c r="S28" s="361"/>
      <c r="T28" s="361"/>
      <c r="U28" s="361"/>
      <c r="V28" s="362"/>
      <c r="W28" s="362"/>
      <c r="X28" s="362"/>
      <c r="Y28" s="362"/>
      <c r="Z28" s="362"/>
      <c r="AA28" s="363"/>
      <c r="AB28" s="363"/>
      <c r="AC28" s="363"/>
      <c r="AD28" s="363"/>
      <c r="AE28" s="363"/>
      <c r="AF28" s="363"/>
    </row>
    <row r="29" spans="1:32" ht="21.75" customHeight="1">
      <c r="A29" s="158"/>
      <c r="B29" s="387"/>
      <c r="C29" s="388"/>
      <c r="D29" s="389"/>
      <c r="E29" s="389"/>
      <c r="F29" s="361"/>
      <c r="G29" s="361"/>
      <c r="H29" s="361"/>
      <c r="I29" s="361"/>
      <c r="J29" s="361"/>
      <c r="K29" s="361"/>
      <c r="L29" s="390"/>
      <c r="M29" s="391"/>
      <c r="N29" s="364">
        <f t="shared" ref="N29:N34" si="12">SUM(P29,R29,T29)</f>
        <v>0</v>
      </c>
      <c r="O29" s="365"/>
      <c r="P29" s="361"/>
      <c r="Q29" s="361"/>
      <c r="R29" s="361"/>
      <c r="S29" s="361"/>
      <c r="T29" s="361"/>
      <c r="U29" s="361"/>
      <c r="V29" s="362"/>
      <c r="W29" s="362"/>
      <c r="X29" s="362"/>
      <c r="Y29" s="362"/>
      <c r="Z29" s="362"/>
      <c r="AA29" s="363"/>
      <c r="AB29" s="363"/>
      <c r="AC29" s="363"/>
      <c r="AD29" s="363"/>
      <c r="AE29" s="363"/>
      <c r="AF29" s="363"/>
    </row>
    <row r="30" spans="1:32" ht="21.75" customHeight="1">
      <c r="A30" s="158"/>
      <c r="B30" s="387"/>
      <c r="C30" s="388"/>
      <c r="D30" s="389"/>
      <c r="E30" s="389"/>
      <c r="F30" s="361"/>
      <c r="G30" s="361"/>
      <c r="H30" s="361"/>
      <c r="I30" s="361"/>
      <c r="J30" s="361"/>
      <c r="K30" s="361"/>
      <c r="L30" s="390"/>
      <c r="M30" s="391"/>
      <c r="N30" s="364">
        <f t="shared" si="12"/>
        <v>0</v>
      </c>
      <c r="O30" s="365"/>
      <c r="P30" s="361"/>
      <c r="Q30" s="361"/>
      <c r="R30" s="361"/>
      <c r="S30" s="361"/>
      <c r="T30" s="361"/>
      <c r="U30" s="361"/>
      <c r="V30" s="362"/>
      <c r="W30" s="362"/>
      <c r="X30" s="362"/>
      <c r="Y30" s="362"/>
      <c r="Z30" s="362"/>
      <c r="AA30" s="363"/>
      <c r="AB30" s="363"/>
      <c r="AC30" s="363"/>
      <c r="AD30" s="363"/>
      <c r="AE30" s="363"/>
      <c r="AF30" s="363"/>
    </row>
    <row r="31" spans="1:32" ht="20.25" customHeight="1">
      <c r="A31" s="158"/>
      <c r="B31" s="387"/>
      <c r="C31" s="388"/>
      <c r="D31" s="389"/>
      <c r="E31" s="389"/>
      <c r="F31" s="361"/>
      <c r="G31" s="361"/>
      <c r="H31" s="361"/>
      <c r="I31" s="361"/>
      <c r="J31" s="361"/>
      <c r="K31" s="361"/>
      <c r="L31" s="390"/>
      <c r="M31" s="391"/>
      <c r="N31" s="364">
        <f t="shared" si="12"/>
        <v>0</v>
      </c>
      <c r="O31" s="365"/>
      <c r="P31" s="361"/>
      <c r="Q31" s="361"/>
      <c r="R31" s="361"/>
      <c r="S31" s="361"/>
      <c r="T31" s="361"/>
      <c r="U31" s="361"/>
      <c r="V31" s="362"/>
      <c r="W31" s="362"/>
      <c r="X31" s="362"/>
      <c r="Y31" s="362"/>
      <c r="Z31" s="362"/>
      <c r="AA31" s="363"/>
      <c r="AB31" s="363"/>
      <c r="AC31" s="363"/>
      <c r="AD31" s="363"/>
      <c r="AE31" s="363"/>
      <c r="AF31" s="363"/>
    </row>
    <row r="32" spans="1:32" ht="20.25" customHeight="1">
      <c r="A32" s="158"/>
      <c r="B32" s="387"/>
      <c r="C32" s="388"/>
      <c r="D32" s="389"/>
      <c r="E32" s="389"/>
      <c r="F32" s="361"/>
      <c r="G32" s="361"/>
      <c r="H32" s="361"/>
      <c r="I32" s="361"/>
      <c r="J32" s="361"/>
      <c r="K32" s="361"/>
      <c r="L32" s="390"/>
      <c r="M32" s="391"/>
      <c r="N32" s="364">
        <f t="shared" si="12"/>
        <v>0</v>
      </c>
      <c r="O32" s="365"/>
      <c r="P32" s="361"/>
      <c r="Q32" s="361"/>
      <c r="R32" s="361"/>
      <c r="S32" s="361"/>
      <c r="T32" s="361"/>
      <c r="U32" s="361"/>
      <c r="V32" s="362"/>
      <c r="W32" s="362"/>
      <c r="X32" s="362"/>
      <c r="Y32" s="362"/>
      <c r="Z32" s="362"/>
      <c r="AA32" s="363"/>
      <c r="AB32" s="363"/>
      <c r="AC32" s="363"/>
      <c r="AD32" s="363"/>
      <c r="AE32" s="363"/>
      <c r="AF32" s="363"/>
    </row>
    <row r="33" spans="1:32" ht="20.25" customHeight="1">
      <c r="A33" s="158"/>
      <c r="B33" s="387"/>
      <c r="C33" s="388"/>
      <c r="D33" s="389"/>
      <c r="E33" s="389"/>
      <c r="F33" s="361"/>
      <c r="G33" s="361"/>
      <c r="H33" s="361"/>
      <c r="I33" s="361"/>
      <c r="J33" s="361"/>
      <c r="K33" s="361"/>
      <c r="L33" s="390"/>
      <c r="M33" s="391"/>
      <c r="N33" s="364">
        <f t="shared" si="12"/>
        <v>0</v>
      </c>
      <c r="O33" s="365"/>
      <c r="P33" s="361"/>
      <c r="Q33" s="361"/>
      <c r="R33" s="361"/>
      <c r="S33" s="361"/>
      <c r="T33" s="361"/>
      <c r="U33" s="361"/>
      <c r="V33" s="362"/>
      <c r="W33" s="362"/>
      <c r="X33" s="362"/>
      <c r="Y33" s="362"/>
      <c r="Z33" s="362"/>
      <c r="AA33" s="363"/>
      <c r="AB33" s="363"/>
      <c r="AC33" s="363"/>
      <c r="AD33" s="363"/>
      <c r="AE33" s="363"/>
      <c r="AF33" s="363"/>
    </row>
    <row r="34" spans="1:32" ht="20.25" customHeight="1">
      <c r="A34" s="158"/>
      <c r="B34" s="387"/>
      <c r="C34" s="388"/>
      <c r="D34" s="389"/>
      <c r="E34" s="389"/>
      <c r="F34" s="361"/>
      <c r="G34" s="361"/>
      <c r="H34" s="361"/>
      <c r="I34" s="361"/>
      <c r="J34" s="361"/>
      <c r="K34" s="361"/>
      <c r="L34" s="390"/>
      <c r="M34" s="391"/>
      <c r="N34" s="364">
        <f t="shared" si="12"/>
        <v>0</v>
      </c>
      <c r="O34" s="365"/>
      <c r="P34" s="361"/>
      <c r="Q34" s="361"/>
      <c r="R34" s="361"/>
      <c r="S34" s="361"/>
      <c r="T34" s="361"/>
      <c r="U34" s="361"/>
      <c r="V34" s="362"/>
      <c r="W34" s="362"/>
      <c r="X34" s="362"/>
      <c r="Y34" s="362"/>
      <c r="Z34" s="362"/>
      <c r="AA34" s="363"/>
      <c r="AB34" s="363"/>
      <c r="AC34" s="363"/>
      <c r="AD34" s="363"/>
      <c r="AE34" s="363"/>
      <c r="AF34" s="363"/>
    </row>
    <row r="35" spans="1:32" ht="20.25" customHeight="1">
      <c r="A35" s="384" t="s">
        <v>41</v>
      </c>
      <c r="B35" s="385"/>
      <c r="C35" s="385"/>
      <c r="D35" s="385"/>
      <c r="E35" s="386"/>
      <c r="F35" s="358">
        <f>SUM(F28:F34)</f>
        <v>0</v>
      </c>
      <c r="G35" s="358"/>
      <c r="H35" s="358">
        <f>SUM(H28:H34)</f>
        <v>0</v>
      </c>
      <c r="I35" s="358"/>
      <c r="J35" s="358">
        <f>SUM(J28:J34)</f>
        <v>0</v>
      </c>
      <c r="K35" s="358"/>
      <c r="L35" s="358">
        <f>SUM(L28:L34)</f>
        <v>0</v>
      </c>
      <c r="M35" s="358"/>
      <c r="N35" s="358">
        <f>SUM(N28:N34)</f>
        <v>0</v>
      </c>
      <c r="O35" s="358"/>
      <c r="P35" s="358">
        <f>SUM(P28:P34)</f>
        <v>0</v>
      </c>
      <c r="Q35" s="358"/>
      <c r="R35" s="358">
        <f>SUM(R28:R34)</f>
        <v>0</v>
      </c>
      <c r="S35" s="358"/>
      <c r="T35" s="358">
        <f>SUM(T28:T34)</f>
        <v>0</v>
      </c>
      <c r="U35" s="358"/>
      <c r="V35" s="359"/>
      <c r="W35" s="359"/>
      <c r="X35" s="359"/>
      <c r="Y35" s="359"/>
      <c r="Z35" s="359"/>
      <c r="AA35" s="360"/>
      <c r="AB35" s="360"/>
      <c r="AC35" s="360"/>
      <c r="AD35" s="360"/>
      <c r="AE35" s="360"/>
      <c r="AF35" s="360"/>
    </row>
    <row r="36" spans="1:32" ht="20.25" customHeight="1">
      <c r="A36" s="10"/>
      <c r="B36" s="10"/>
      <c r="C36" s="10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32" ht="20.25" customHeight="1">
      <c r="A37" s="10"/>
      <c r="B37" s="10"/>
      <c r="C37" s="10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</row>
    <row r="38" spans="1:32" ht="20.25" customHeight="1">
      <c r="A38" s="10"/>
      <c r="B38" s="10"/>
      <c r="C38" s="10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32" s="179" customFormat="1" ht="36" customHeight="1">
      <c r="A39" s="327" t="s">
        <v>415</v>
      </c>
      <c r="B39" s="327"/>
      <c r="C39" s="327"/>
      <c r="D39" s="327"/>
      <c r="E39" s="327"/>
      <c r="F39" s="327"/>
      <c r="L39" s="352" t="s">
        <v>416</v>
      </c>
      <c r="M39" s="352"/>
      <c r="N39" s="352"/>
      <c r="O39" s="352"/>
      <c r="P39" s="352"/>
      <c r="Q39" s="352"/>
      <c r="R39" s="180"/>
      <c r="S39" s="180"/>
      <c r="T39" s="324" t="s">
        <v>411</v>
      </c>
      <c r="U39" s="324"/>
      <c r="V39" s="324"/>
      <c r="AA39" s="324"/>
      <c r="AB39" s="324"/>
      <c r="AC39" s="324"/>
    </row>
    <row r="40" spans="1:32" s="179" customFormat="1" ht="18.75" customHeight="1">
      <c r="A40" s="353" t="s">
        <v>54</v>
      </c>
      <c r="B40" s="353"/>
      <c r="C40" s="353"/>
      <c r="D40" s="353"/>
      <c r="L40" s="325" t="s">
        <v>417</v>
      </c>
      <c r="M40" s="325"/>
      <c r="N40" s="325"/>
      <c r="O40" s="325"/>
      <c r="P40" s="325"/>
      <c r="Q40" s="325"/>
      <c r="R40" s="177"/>
      <c r="S40" s="177"/>
      <c r="T40" s="177"/>
      <c r="AA40" s="326"/>
      <c r="AB40" s="326"/>
      <c r="AC40" s="326"/>
    </row>
    <row r="41" spans="1:32" s="18" customFormat="1" ht="16.5" customHeight="1">
      <c r="C41" s="45"/>
      <c r="D41" s="37"/>
      <c r="E41" s="37"/>
      <c r="F41" s="36"/>
      <c r="G41" s="36"/>
      <c r="H41" s="36"/>
      <c r="I41" s="36"/>
      <c r="J41" s="36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spans="1:32" s="182" customFormat="1">
      <c r="F42" s="181"/>
      <c r="G42" s="181"/>
      <c r="H42" s="181"/>
      <c r="I42" s="181"/>
      <c r="N42" s="181"/>
      <c r="O42" s="181"/>
      <c r="P42" s="181"/>
      <c r="Q42" s="181"/>
      <c r="U42" s="181"/>
      <c r="V42" s="181"/>
      <c r="W42" s="181"/>
      <c r="X42" s="181"/>
    </row>
    <row r="43" spans="1:32">
      <c r="C43" s="19"/>
      <c r="D43" s="19"/>
      <c r="E43" s="19"/>
      <c r="F43" s="19"/>
      <c r="G43" s="19"/>
      <c r="H43" s="19"/>
      <c r="I43" s="46"/>
      <c r="J43" s="46"/>
      <c r="K43" s="46"/>
      <c r="L43" s="46"/>
      <c r="M43" s="46"/>
      <c r="N43" s="46"/>
      <c r="O43" s="46"/>
      <c r="P43" s="46"/>
      <c r="Q43" s="46"/>
      <c r="R43" s="19"/>
      <c r="S43" s="19"/>
    </row>
    <row r="44" spans="1:32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</row>
    <row r="45" spans="1:32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</row>
    <row r="46" spans="1:32">
      <c r="C46" s="20"/>
    </row>
    <row r="49" spans="3:3" ht="19.5">
      <c r="C49" s="21"/>
    </row>
    <row r="50" spans="3:3" ht="19.5">
      <c r="C50" s="21"/>
    </row>
    <row r="51" spans="3:3" ht="19.5">
      <c r="C51" s="21"/>
    </row>
    <row r="52" spans="3:3" ht="19.5">
      <c r="C52" s="21"/>
    </row>
    <row r="53" spans="3:3" ht="19.5">
      <c r="C53" s="21"/>
    </row>
    <row r="54" spans="3:3" ht="19.5">
      <c r="C54" s="21"/>
    </row>
    <row r="55" spans="3:3" ht="19.5">
      <c r="C55" s="21"/>
    </row>
  </sheetData>
  <mergeCells count="167">
    <mergeCell ref="A24:A26"/>
    <mergeCell ref="B24:C26"/>
    <mergeCell ref="D24:E26"/>
    <mergeCell ref="F24:G26"/>
    <mergeCell ref="H24:I26"/>
    <mergeCell ref="J24:K26"/>
    <mergeCell ref="L24:U24"/>
    <mergeCell ref="V24:Z26"/>
    <mergeCell ref="AA24:AF26"/>
    <mergeCell ref="L25:M26"/>
    <mergeCell ref="N25:O26"/>
    <mergeCell ref="P25:U25"/>
    <mergeCell ref="P26:Q26"/>
    <mergeCell ref="R26:S26"/>
    <mergeCell ref="T26:U26"/>
    <mergeCell ref="N27:O27"/>
    <mergeCell ref="P27:Q27"/>
    <mergeCell ref="R27:S27"/>
    <mergeCell ref="T27:U27"/>
    <mergeCell ref="V27:Z27"/>
    <mergeCell ref="AA27:AF27"/>
    <mergeCell ref="B27:C27"/>
    <mergeCell ref="D27:E27"/>
    <mergeCell ref="F27:G27"/>
    <mergeCell ref="H27:I27"/>
    <mergeCell ref="J27:K27"/>
    <mergeCell ref="L27:M27"/>
    <mergeCell ref="N28:O28"/>
    <mergeCell ref="P28:Q28"/>
    <mergeCell ref="R28:S28"/>
    <mergeCell ref="T28:U28"/>
    <mergeCell ref="V28:Z28"/>
    <mergeCell ref="AA28:AF28"/>
    <mergeCell ref="B28:C28"/>
    <mergeCell ref="D28:E28"/>
    <mergeCell ref="F28:G28"/>
    <mergeCell ref="H28:I28"/>
    <mergeCell ref="J28:K28"/>
    <mergeCell ref="L28:M28"/>
    <mergeCell ref="N29:O29"/>
    <mergeCell ref="P29:Q29"/>
    <mergeCell ref="R29:S29"/>
    <mergeCell ref="T29:U29"/>
    <mergeCell ref="V29:Z29"/>
    <mergeCell ref="AA29:AF29"/>
    <mergeCell ref="B29:C29"/>
    <mergeCell ref="D29:E29"/>
    <mergeCell ref="F29:G29"/>
    <mergeCell ref="H29:I29"/>
    <mergeCell ref="J29:K29"/>
    <mergeCell ref="L29:M29"/>
    <mergeCell ref="V31:Z31"/>
    <mergeCell ref="AA31:AF31"/>
    <mergeCell ref="B31:C31"/>
    <mergeCell ref="D31:E31"/>
    <mergeCell ref="F31:G31"/>
    <mergeCell ref="H31:I31"/>
    <mergeCell ref="J31:K31"/>
    <mergeCell ref="L31:M31"/>
    <mergeCell ref="N30:O30"/>
    <mergeCell ref="P30:Q30"/>
    <mergeCell ref="R30:S30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D33:E33"/>
    <mergeCell ref="F33:G33"/>
    <mergeCell ref="H33:I33"/>
    <mergeCell ref="J33:K33"/>
    <mergeCell ref="L33:M33"/>
    <mergeCell ref="N32:O32"/>
    <mergeCell ref="P32:Q32"/>
    <mergeCell ref="R32:S32"/>
    <mergeCell ref="B32:C32"/>
    <mergeCell ref="D32:E32"/>
    <mergeCell ref="F32:G32"/>
    <mergeCell ref="H32:I32"/>
    <mergeCell ref="J32:K32"/>
    <mergeCell ref="L32:M32"/>
    <mergeCell ref="V32:Z32"/>
    <mergeCell ref="AA32:AF32"/>
    <mergeCell ref="N31:O31"/>
    <mergeCell ref="P31:Q31"/>
    <mergeCell ref="R31:S31"/>
    <mergeCell ref="T31:U31"/>
    <mergeCell ref="A35:E35"/>
    <mergeCell ref="F35:G35"/>
    <mergeCell ref="H35:I35"/>
    <mergeCell ref="J35:K35"/>
    <mergeCell ref="L35:M35"/>
    <mergeCell ref="N35:O35"/>
    <mergeCell ref="N34:O34"/>
    <mergeCell ref="P34:Q34"/>
    <mergeCell ref="R34:S34"/>
    <mergeCell ref="B34:C34"/>
    <mergeCell ref="D34:E34"/>
    <mergeCell ref="F34:G34"/>
    <mergeCell ref="H34:I34"/>
    <mergeCell ref="J34:K34"/>
    <mergeCell ref="L34:M34"/>
    <mergeCell ref="P35:Q35"/>
    <mergeCell ref="R35:S35"/>
    <mergeCell ref="B33:C33"/>
    <mergeCell ref="B10:I10"/>
    <mergeCell ref="B11:I11"/>
    <mergeCell ref="B12:I12"/>
    <mergeCell ref="B15:I15"/>
    <mergeCell ref="O7:O8"/>
    <mergeCell ref="Y7:Y8"/>
    <mergeCell ref="A6:A8"/>
    <mergeCell ref="Q7:Q8"/>
    <mergeCell ref="R7:R8"/>
    <mergeCell ref="J6:M6"/>
    <mergeCell ref="N6:Q6"/>
    <mergeCell ref="V6:Y6"/>
    <mergeCell ref="V7:V8"/>
    <mergeCell ref="W7:W8"/>
    <mergeCell ref="N7:N8"/>
    <mergeCell ref="J7:J8"/>
    <mergeCell ref="K7:K8"/>
    <mergeCell ref="AA5:AC5"/>
    <mergeCell ref="R6:U6"/>
    <mergeCell ref="P7:P8"/>
    <mergeCell ref="T7:T8"/>
    <mergeCell ref="U7:U8"/>
    <mergeCell ref="B9:I9"/>
    <mergeCell ref="Z7:Z8"/>
    <mergeCell ref="Z6:AC6"/>
    <mergeCell ref="AA7:AA8"/>
    <mergeCell ref="AB7:AB8"/>
    <mergeCell ref="AC7:AC8"/>
    <mergeCell ref="W5:Y5"/>
    <mergeCell ref="X7:X8"/>
    <mergeCell ref="M7:M8"/>
    <mergeCell ref="L7:L8"/>
    <mergeCell ref="S7:S8"/>
    <mergeCell ref="B6:I8"/>
    <mergeCell ref="A39:F39"/>
    <mergeCell ref="L39:Q39"/>
    <mergeCell ref="AA39:AC39"/>
    <mergeCell ref="A40:D40"/>
    <mergeCell ref="L40:Q40"/>
    <mergeCell ref="AA40:AC40"/>
    <mergeCell ref="T39:V39"/>
    <mergeCell ref="A17:I17"/>
    <mergeCell ref="B13:I13"/>
    <mergeCell ref="B14:I14"/>
    <mergeCell ref="A16:I16"/>
    <mergeCell ref="T35:U35"/>
    <mergeCell ref="V35:Z35"/>
    <mergeCell ref="AA35:AF35"/>
    <mergeCell ref="T34:U34"/>
    <mergeCell ref="V34:Z34"/>
    <mergeCell ref="AA34:AF34"/>
    <mergeCell ref="N33:O33"/>
    <mergeCell ref="P33:Q33"/>
    <mergeCell ref="R33:S33"/>
    <mergeCell ref="T33:U33"/>
    <mergeCell ref="V33:Z33"/>
    <mergeCell ref="AA33:AF33"/>
    <mergeCell ref="T32:U32"/>
  </mergeCells>
  <phoneticPr fontId="3" type="noConversion"/>
  <pageMargins left="0.78740157480314965" right="7.874015748031496E-2" top="0.78740157480314965" bottom="0.78740157480314965" header="0.31496062992125984" footer="0.31496062992125984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  <vt:lpstr>'Осн. фін. пок.'!Область_печати</vt:lpstr>
    </vt:vector>
  </TitlesOfParts>
  <Company>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</dc:creator>
  <cp:lastModifiedBy>User</cp:lastModifiedBy>
  <cp:lastPrinted>2023-02-07T09:10:47Z</cp:lastPrinted>
  <dcterms:created xsi:type="dcterms:W3CDTF">2003-03-13T16:00:22Z</dcterms:created>
  <dcterms:modified xsi:type="dcterms:W3CDTF">2023-02-09T12:03:50Z</dcterms:modified>
</cp:coreProperties>
</file>