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activeTab="2"/>
  </bookViews>
  <sheets>
    <sheet name="Осн. фін. пок." sheetId="1" r:id="rId1"/>
    <sheet name="І. Інф. до звіт." sheetId="2" r:id="rId2"/>
    <sheet name="ІІІ. Рух грош. коштів" sheetId="4" r:id="rId3"/>
    <sheet name="ІІ. Розр. з бюджетом" sheetId="3" r:id="rId4"/>
    <sheet name="IV кап.інв. V кред." sheetId="5" r:id="rId5"/>
    <sheet name="VI-VII джер.кап.інв." sheetId="6" r:id="rId6"/>
  </sheets>
  <definedNames>
    <definedName name="__123Graph_XGRAPH3">#REF!</definedName>
    <definedName name="BuiltIn_Print_Area___1___1">#REF!</definedName>
    <definedName name="Cost_Category_National_ID">#REF!</definedName>
    <definedName name="Cе511">#REF!</definedName>
    <definedName name="dCPIb">#REF!</definedName>
    <definedName name="dPPIb">#REF!</definedName>
    <definedName name="ds">#REF!</definedName>
    <definedName name="Fact_Type_ID">#REF!</definedName>
    <definedName name="ij1sssss">#REF!</definedName>
    <definedName name="Load_ID_10">#REF!</definedName>
    <definedName name="Print_Area" localSheetId="1">#REF!</definedName>
    <definedName name="Print_Area" localSheetId="0">'Осн. фін. пок.'!$A$1:$I$110</definedName>
    <definedName name="Print_Titles" localSheetId="0">#REF!</definedName>
    <definedName name="SU_ID">#REF!</definedName>
    <definedName name="Time_ID_10">#REF!</definedName>
    <definedName name="Time_ID0_10">#REF!</definedName>
    <definedName name="ttttttt">#REF!</definedName>
    <definedName name="yyyy">#REF!</definedName>
    <definedName name="а">#REF!</definedName>
    <definedName name="ав">#REF!</definedName>
    <definedName name="ватт">#REF!</definedName>
    <definedName name="е">#REF!</definedName>
    <definedName name="є">#REF!</definedName>
    <definedName name="ів">#REF!</definedName>
    <definedName name="ів___0">#REF!</definedName>
    <definedName name="ів_22">#REF!</definedName>
    <definedName name="ів_26">#REF!</definedName>
    <definedName name="іваіа">#REF!</definedName>
    <definedName name="іваф">#REF!</definedName>
    <definedName name="йуц">#REF!</definedName>
    <definedName name="йцу">#REF!</definedName>
    <definedName name="йцуйй">#REF!</definedName>
    <definedName name="йцукц">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р">#REF!</definedName>
    <definedName name="уйцукйцуйу">#REF!</definedName>
    <definedName name="фіваіф">#REF!</definedName>
    <definedName name="ц">#REF!</definedName>
    <definedName name="ччч">#REF!</definedName>
    <definedName name="ш">#REF!</definedName>
  </definedNames>
  <calcPr calcId="145621"/>
  <extLst>
    <ext uri="GoogleSheetsCustomDataVersion2">
      <go:sheetsCustomData xmlns:go="http://customooxmlschemas.google.com/" r:id="rId46" roundtripDataChecksum="U/yO/J1THTYDw7S7fKbVbv37KE5i0gsncx56yK541Yc="/>
    </ext>
  </extLst>
</workbook>
</file>

<file path=xl/calcChain.xml><?xml version="1.0" encoding="utf-8"?>
<calcChain xmlns="http://schemas.openxmlformats.org/spreadsheetml/2006/main">
  <c r="D97" i="1" l="1"/>
  <c r="D105" i="1"/>
  <c r="D104" i="1"/>
  <c r="D100" i="1"/>
  <c r="F105" i="1" l="1"/>
  <c r="F104" i="1"/>
  <c r="F100" i="1"/>
  <c r="F97" i="1"/>
  <c r="F111" i="2"/>
  <c r="C105" i="1"/>
  <c r="C104" i="1"/>
  <c r="C100" i="1"/>
  <c r="C97" i="1"/>
  <c r="E97" i="1"/>
  <c r="E104" i="1"/>
  <c r="E100" i="1"/>
  <c r="E105" i="1"/>
  <c r="D85" i="1"/>
  <c r="E91" i="1"/>
  <c r="D91" i="1"/>
  <c r="C91" i="1"/>
  <c r="T35" i="6"/>
  <c r="R35" i="6"/>
  <c r="P35" i="6"/>
  <c r="L35" i="6"/>
  <c r="J35" i="6"/>
  <c r="H35" i="6"/>
  <c r="F35" i="6"/>
  <c r="N34" i="6"/>
  <c r="N33" i="6"/>
  <c r="N32" i="6"/>
  <c r="N31" i="6"/>
  <c r="N30" i="6"/>
  <c r="N29" i="6"/>
  <c r="N28" i="6"/>
  <c r="N35" i="6" s="1"/>
  <c r="W16" i="6"/>
  <c r="V16" i="6"/>
  <c r="S16" i="6"/>
  <c r="R16" i="6"/>
  <c r="O16" i="6"/>
  <c r="N16" i="6"/>
  <c r="K16" i="6"/>
  <c r="J16" i="6"/>
  <c r="AA15" i="6"/>
  <c r="AB15" i="6" s="1"/>
  <c r="Z15" i="6"/>
  <c r="Y15" i="6"/>
  <c r="X15" i="6"/>
  <c r="U15" i="6"/>
  <c r="T15" i="6"/>
  <c r="Q15" i="6"/>
  <c r="P15" i="6"/>
  <c r="M15" i="6"/>
  <c r="L15" i="6"/>
  <c r="AA14" i="6"/>
  <c r="AB14" i="6" s="1"/>
  <c r="Z14" i="6"/>
  <c r="Y14" i="6"/>
  <c r="X14" i="6"/>
  <c r="U14" i="6"/>
  <c r="T14" i="6"/>
  <c r="Q14" i="6"/>
  <c r="P14" i="6"/>
  <c r="M14" i="6"/>
  <c r="L14" i="6"/>
  <c r="AA13" i="6"/>
  <c r="AB13" i="6" s="1"/>
  <c r="Z13" i="6"/>
  <c r="Y13" i="6"/>
  <c r="X13" i="6"/>
  <c r="U13" i="6"/>
  <c r="T13" i="6"/>
  <c r="Q13" i="6"/>
  <c r="P13" i="6"/>
  <c r="M13" i="6"/>
  <c r="L13" i="6"/>
  <c r="AA12" i="6"/>
  <c r="AB12" i="6" s="1"/>
  <c r="Z12" i="6"/>
  <c r="Y12" i="6"/>
  <c r="X12" i="6"/>
  <c r="U12" i="6"/>
  <c r="T12" i="6"/>
  <c r="Q12" i="6"/>
  <c r="P12" i="6"/>
  <c r="M12" i="6"/>
  <c r="L12" i="6"/>
  <c r="AA11" i="6"/>
  <c r="AB11" i="6" s="1"/>
  <c r="Z11" i="6"/>
  <c r="Y11" i="6"/>
  <c r="X11" i="6"/>
  <c r="U11" i="6"/>
  <c r="T11" i="6"/>
  <c r="Q11" i="6"/>
  <c r="P11" i="6"/>
  <c r="M11" i="6"/>
  <c r="L11" i="6"/>
  <c r="AA10" i="6"/>
  <c r="AB10" i="6" s="1"/>
  <c r="Z10" i="6"/>
  <c r="Z16" i="6" s="1"/>
  <c r="Y10" i="6"/>
  <c r="X10" i="6"/>
  <c r="U10" i="6"/>
  <c r="T10" i="6"/>
  <c r="T16" i="6" s="1"/>
  <c r="Q10" i="6"/>
  <c r="P10" i="6"/>
  <c r="P16" i="6" s="1"/>
  <c r="M10" i="6"/>
  <c r="L10" i="6"/>
  <c r="L16" i="6" s="1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S37" i="5"/>
  <c r="R37" i="5"/>
  <c r="Q37" i="5" s="1"/>
  <c r="B37" i="5"/>
  <c r="S36" i="5"/>
  <c r="Q36" i="5" s="1"/>
  <c r="R36" i="5"/>
  <c r="B36" i="5"/>
  <c r="S35" i="5"/>
  <c r="Q35" i="5" s="1"/>
  <c r="R35" i="5"/>
  <c r="B35" i="5"/>
  <c r="S34" i="5"/>
  <c r="Q34" i="5" s="1"/>
  <c r="R34" i="5"/>
  <c r="B34" i="5"/>
  <c r="S33" i="5"/>
  <c r="Q33" i="5" s="1"/>
  <c r="R33" i="5"/>
  <c r="B33" i="5"/>
  <c r="S32" i="5"/>
  <c r="Q32" i="5" s="1"/>
  <c r="R32" i="5"/>
  <c r="B32" i="5"/>
  <c r="S31" i="5"/>
  <c r="Q31" i="5" s="1"/>
  <c r="R31" i="5"/>
  <c r="B31" i="5"/>
  <c r="S30" i="5"/>
  <c r="Q30" i="5" s="1"/>
  <c r="R30" i="5"/>
  <c r="B30" i="5"/>
  <c r="S29" i="5"/>
  <c r="S38" i="5" s="1"/>
  <c r="R29" i="5"/>
  <c r="R38" i="5" s="1"/>
  <c r="B29" i="5"/>
  <c r="B38" i="5" s="1"/>
  <c r="R12" i="5"/>
  <c r="P12" i="5"/>
  <c r="R11" i="5"/>
  <c r="P11" i="5"/>
  <c r="R10" i="5"/>
  <c r="P10" i="5"/>
  <c r="R9" i="5"/>
  <c r="P9" i="5"/>
  <c r="R8" i="5"/>
  <c r="P8" i="5"/>
  <c r="R7" i="5"/>
  <c r="P7" i="5"/>
  <c r="N6" i="5"/>
  <c r="P6" i="5" s="1"/>
  <c r="L6" i="5"/>
  <c r="J6" i="5"/>
  <c r="H6" i="5"/>
  <c r="C47" i="1" s="1"/>
  <c r="H82" i="4"/>
  <c r="G82" i="4"/>
  <c r="H81" i="4"/>
  <c r="G81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F71" i="4"/>
  <c r="G71" i="4" s="1"/>
  <c r="E71" i="4"/>
  <c r="D71" i="4"/>
  <c r="D69" i="4" s="1"/>
  <c r="C71" i="4"/>
  <c r="C69" i="4" s="1"/>
  <c r="H70" i="4"/>
  <c r="G70" i="4"/>
  <c r="F69" i="4"/>
  <c r="G69" i="4" s="1"/>
  <c r="E69" i="4"/>
  <c r="H68" i="4"/>
  <c r="G68" i="4"/>
  <c r="H67" i="4"/>
  <c r="G67" i="4"/>
  <c r="H66" i="4"/>
  <c r="G66" i="4"/>
  <c r="H65" i="4"/>
  <c r="G65" i="4"/>
  <c r="F64" i="4"/>
  <c r="G64" i="4" s="1"/>
  <c r="E64" i="4"/>
  <c r="E62" i="4" s="1"/>
  <c r="E79" i="4" s="1"/>
  <c r="D64" i="4"/>
  <c r="C64" i="4"/>
  <c r="H63" i="4"/>
  <c r="G63" i="4"/>
  <c r="D62" i="4"/>
  <c r="C62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F50" i="4"/>
  <c r="G50" i="4" s="1"/>
  <c r="E50" i="4"/>
  <c r="D50" i="4"/>
  <c r="C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F42" i="4"/>
  <c r="G42" i="4" s="1"/>
  <c r="E42" i="4"/>
  <c r="E60" i="4" s="1"/>
  <c r="D42" i="4"/>
  <c r="C42" i="4"/>
  <c r="H39" i="4"/>
  <c r="G39" i="4"/>
  <c r="H38" i="4"/>
  <c r="G38" i="4"/>
  <c r="H37" i="4"/>
  <c r="G37" i="4"/>
  <c r="H36" i="4"/>
  <c r="G36" i="4"/>
  <c r="H35" i="4"/>
  <c r="G35" i="4"/>
  <c r="F34" i="4"/>
  <c r="E34" i="4"/>
  <c r="E28" i="4" s="1"/>
  <c r="D34" i="4"/>
  <c r="D28" i="4" s="1"/>
  <c r="D20" i="4" s="1"/>
  <c r="C34" i="4"/>
  <c r="H33" i="4"/>
  <c r="G33" i="4"/>
  <c r="H32" i="4"/>
  <c r="G32" i="4"/>
  <c r="H31" i="4"/>
  <c r="G31" i="4"/>
  <c r="H30" i="4"/>
  <c r="G30" i="4"/>
  <c r="H29" i="4"/>
  <c r="G29" i="4"/>
  <c r="C28" i="4"/>
  <c r="C20" i="4" s="1"/>
  <c r="H27" i="4"/>
  <c r="G27" i="4"/>
  <c r="H26" i="4"/>
  <c r="G26" i="4"/>
  <c r="H25" i="4"/>
  <c r="G25" i="4"/>
  <c r="F24" i="4"/>
  <c r="G24" i="4" s="1"/>
  <c r="E24" i="4"/>
  <c r="D24" i="4"/>
  <c r="C24" i="4"/>
  <c r="H23" i="4"/>
  <c r="G23" i="4"/>
  <c r="H22" i="4"/>
  <c r="G22" i="4"/>
  <c r="H21" i="4"/>
  <c r="G21" i="4"/>
  <c r="H19" i="4"/>
  <c r="G19" i="4"/>
  <c r="H18" i="4"/>
  <c r="G18" i="4"/>
  <c r="H17" i="4"/>
  <c r="G17" i="4"/>
  <c r="H16" i="4"/>
  <c r="G16" i="4"/>
  <c r="F15" i="4"/>
  <c r="G15" i="4" s="1"/>
  <c r="E15" i="4"/>
  <c r="D15" i="4"/>
  <c r="D7" i="4" s="1"/>
  <c r="C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F7" i="4"/>
  <c r="E7" i="4"/>
  <c r="C7" i="4"/>
  <c r="H45" i="3"/>
  <c r="G45" i="3"/>
  <c r="H44" i="3"/>
  <c r="G44" i="3"/>
  <c r="F43" i="3"/>
  <c r="G43" i="3" s="1"/>
  <c r="E43" i="3"/>
  <c r="D43" i="3"/>
  <c r="C43" i="3"/>
  <c r="H42" i="3"/>
  <c r="G42" i="3"/>
  <c r="H41" i="3"/>
  <c r="G41" i="3"/>
  <c r="H40" i="3"/>
  <c r="G40" i="3"/>
  <c r="H39" i="3"/>
  <c r="G39" i="3"/>
  <c r="F38" i="3"/>
  <c r="E38" i="3"/>
  <c r="D38" i="3"/>
  <c r="C38" i="3"/>
  <c r="H37" i="3"/>
  <c r="G37" i="3"/>
  <c r="H36" i="3"/>
  <c r="G36" i="3"/>
  <c r="H35" i="3"/>
  <c r="G35" i="3"/>
  <c r="H34" i="3"/>
  <c r="G34" i="3"/>
  <c r="F33" i="3"/>
  <c r="E33" i="3"/>
  <c r="D33" i="3"/>
  <c r="C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F23" i="3"/>
  <c r="E23" i="3"/>
  <c r="D23" i="3"/>
  <c r="D46" i="3" s="1"/>
  <c r="D45" i="1" s="1"/>
  <c r="C23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F11" i="3"/>
  <c r="E11" i="3"/>
  <c r="D11" i="3"/>
  <c r="C11" i="3"/>
  <c r="F10" i="3"/>
  <c r="E10" i="3"/>
  <c r="D10" i="3"/>
  <c r="C10" i="3"/>
  <c r="H9" i="3"/>
  <c r="G9" i="3"/>
  <c r="H8" i="3"/>
  <c r="G8" i="3"/>
  <c r="F122" i="2"/>
  <c r="E122" i="2"/>
  <c r="D122" i="2"/>
  <c r="C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F112" i="2"/>
  <c r="G112" i="2" s="1"/>
  <c r="E112" i="2"/>
  <c r="D112" i="2"/>
  <c r="C112" i="2"/>
  <c r="G111" i="2"/>
  <c r="E111" i="2"/>
  <c r="D111" i="2"/>
  <c r="C111" i="2"/>
  <c r="F110" i="2"/>
  <c r="G110" i="2" s="1"/>
  <c r="E110" i="2"/>
  <c r="D110" i="2"/>
  <c r="C110" i="2"/>
  <c r="F109" i="2"/>
  <c r="G109" i="2" s="1"/>
  <c r="E109" i="2"/>
  <c r="D109" i="2"/>
  <c r="C109" i="2"/>
  <c r="H108" i="2"/>
  <c r="G108" i="2"/>
  <c r="H105" i="2"/>
  <c r="G105" i="2"/>
  <c r="H102" i="2"/>
  <c r="G102" i="2"/>
  <c r="H101" i="2"/>
  <c r="G101" i="2"/>
  <c r="H99" i="2"/>
  <c r="G99" i="2"/>
  <c r="H98" i="2"/>
  <c r="G98" i="2"/>
  <c r="H97" i="2"/>
  <c r="G97" i="2"/>
  <c r="H96" i="2"/>
  <c r="G96" i="2"/>
  <c r="H94" i="2"/>
  <c r="G94" i="2"/>
  <c r="H93" i="2"/>
  <c r="G93" i="2"/>
  <c r="F92" i="2"/>
  <c r="G92" i="2" s="1"/>
  <c r="E92" i="2"/>
  <c r="D92" i="2"/>
  <c r="C92" i="2"/>
  <c r="H91" i="2"/>
  <c r="G91" i="2"/>
  <c r="H90" i="2"/>
  <c r="G90" i="2"/>
  <c r="F89" i="2"/>
  <c r="E89" i="2"/>
  <c r="D89" i="2"/>
  <c r="C89" i="2"/>
  <c r="H88" i="2"/>
  <c r="G88" i="2"/>
  <c r="H87" i="2"/>
  <c r="G87" i="2"/>
  <c r="H86" i="2"/>
  <c r="G86" i="2"/>
  <c r="H85" i="2"/>
  <c r="G85" i="2"/>
  <c r="H83" i="2"/>
  <c r="G83" i="2"/>
  <c r="H82" i="2"/>
  <c r="G82" i="2"/>
  <c r="H81" i="2"/>
  <c r="G81" i="2"/>
  <c r="H80" i="2"/>
  <c r="G80" i="2"/>
  <c r="H79" i="2"/>
  <c r="G79" i="2"/>
  <c r="H78" i="2"/>
  <c r="G78" i="2"/>
  <c r="F77" i="2"/>
  <c r="H77" i="2" s="1"/>
  <c r="E77" i="2"/>
  <c r="D77" i="2"/>
  <c r="C77" i="2"/>
  <c r="H76" i="2"/>
  <c r="G76" i="2"/>
  <c r="H75" i="2"/>
  <c r="G75" i="2"/>
  <c r="H74" i="2"/>
  <c r="G74" i="2"/>
  <c r="F73" i="2"/>
  <c r="F103" i="2" s="1"/>
  <c r="E73" i="2"/>
  <c r="E103" i="2" s="1"/>
  <c r="D73" i="2"/>
  <c r="D103" i="2" s="1"/>
  <c r="C73" i="2"/>
  <c r="C103" i="2" s="1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F65" i="2"/>
  <c r="H65" i="2" s="1"/>
  <c r="E65" i="2"/>
  <c r="D65" i="2"/>
  <c r="C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F42" i="2"/>
  <c r="E42" i="2"/>
  <c r="D42" i="2"/>
  <c r="C42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F31" i="2"/>
  <c r="F35" i="1" s="1"/>
  <c r="E31" i="2"/>
  <c r="D31" i="2"/>
  <c r="C31" i="2"/>
  <c r="C35" i="1" s="1"/>
  <c r="H30" i="2"/>
  <c r="G30" i="2"/>
  <c r="F22" i="2"/>
  <c r="C22" i="2"/>
  <c r="N21" i="2"/>
  <c r="M21" i="2"/>
  <c r="L21" i="2"/>
  <c r="K21" i="2"/>
  <c r="J21" i="2"/>
  <c r="I21" i="2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I16" i="2"/>
  <c r="N15" i="2"/>
  <c r="M15" i="2"/>
  <c r="L15" i="2"/>
  <c r="K15" i="2"/>
  <c r="J15" i="2"/>
  <c r="I15" i="2"/>
  <c r="H105" i="1"/>
  <c r="H103" i="1"/>
  <c r="G103" i="1"/>
  <c r="H102" i="1"/>
  <c r="G102" i="1"/>
  <c r="H101" i="1"/>
  <c r="G101" i="1"/>
  <c r="H99" i="1"/>
  <c r="G99" i="1"/>
  <c r="H98" i="1"/>
  <c r="G98" i="1"/>
  <c r="H96" i="1"/>
  <c r="G96" i="1"/>
  <c r="H95" i="1"/>
  <c r="G95" i="1"/>
  <c r="H94" i="1"/>
  <c r="G94" i="1"/>
  <c r="H93" i="1"/>
  <c r="G93" i="1"/>
  <c r="H92" i="1"/>
  <c r="G92" i="1"/>
  <c r="F91" i="1"/>
  <c r="H90" i="1"/>
  <c r="G90" i="1"/>
  <c r="H89" i="1"/>
  <c r="G89" i="1"/>
  <c r="H88" i="1"/>
  <c r="G88" i="1"/>
  <c r="H87" i="1"/>
  <c r="G87" i="1"/>
  <c r="H86" i="1"/>
  <c r="G86" i="1"/>
  <c r="F85" i="1"/>
  <c r="H85" i="1" s="1"/>
  <c r="E85" i="1"/>
  <c r="C85" i="1"/>
  <c r="G83" i="1"/>
  <c r="F83" i="1"/>
  <c r="H83" i="1" s="1"/>
  <c r="H82" i="1"/>
  <c r="G82" i="1"/>
  <c r="F81" i="1"/>
  <c r="H81" i="1" s="1"/>
  <c r="E81" i="1"/>
  <c r="D81" i="1"/>
  <c r="C81" i="1"/>
  <c r="F80" i="1"/>
  <c r="H80" i="1" s="1"/>
  <c r="E80" i="1"/>
  <c r="D80" i="1"/>
  <c r="C80" i="1"/>
  <c r="F79" i="1"/>
  <c r="H79" i="1" s="1"/>
  <c r="E79" i="1"/>
  <c r="D79" i="1"/>
  <c r="C79" i="1"/>
  <c r="H78" i="1"/>
  <c r="G78" i="1"/>
  <c r="F77" i="1"/>
  <c r="H77" i="1" s="1"/>
  <c r="E77" i="1"/>
  <c r="D77" i="1"/>
  <c r="C77" i="1"/>
  <c r="F76" i="1"/>
  <c r="H76" i="1" s="1"/>
  <c r="E76" i="1"/>
  <c r="D76" i="1"/>
  <c r="C76" i="1"/>
  <c r="F75" i="1"/>
  <c r="H75" i="1" s="1"/>
  <c r="E75" i="1"/>
  <c r="D75" i="1"/>
  <c r="C75" i="1"/>
  <c r="F74" i="1"/>
  <c r="H74" i="1" s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E57" i="1"/>
  <c r="D57" i="1"/>
  <c r="C57" i="1"/>
  <c r="H56" i="1"/>
  <c r="G56" i="1"/>
  <c r="F54" i="1"/>
  <c r="E54" i="1"/>
  <c r="D54" i="1"/>
  <c r="F53" i="1"/>
  <c r="E53" i="1"/>
  <c r="D53" i="1"/>
  <c r="C53" i="1"/>
  <c r="E47" i="1"/>
  <c r="H44" i="1"/>
  <c r="C44" i="1"/>
  <c r="F43" i="1"/>
  <c r="H43" i="1" s="1"/>
  <c r="E43" i="1"/>
  <c r="D43" i="1"/>
  <c r="C43" i="1"/>
  <c r="F42" i="1"/>
  <c r="H42" i="1" s="1"/>
  <c r="E42" i="1"/>
  <c r="D42" i="1"/>
  <c r="C42" i="1"/>
  <c r="F41" i="1"/>
  <c r="H41" i="1" s="1"/>
  <c r="E41" i="1"/>
  <c r="D41" i="1"/>
  <c r="C41" i="1"/>
  <c r="F40" i="1"/>
  <c r="E40" i="1"/>
  <c r="D40" i="1"/>
  <c r="C40" i="1"/>
  <c r="F37" i="1"/>
  <c r="F52" i="1" s="1"/>
  <c r="E37" i="1"/>
  <c r="E52" i="1" s="1"/>
  <c r="D37" i="1"/>
  <c r="C37" i="1"/>
  <c r="F34" i="1"/>
  <c r="G34" i="1" s="1"/>
  <c r="D34" i="1"/>
  <c r="C34" i="1"/>
  <c r="AB16" i="6" l="1"/>
  <c r="F47" i="1"/>
  <c r="H47" i="1" s="1"/>
  <c r="G91" i="1"/>
  <c r="C46" i="3"/>
  <c r="C45" i="1" s="1"/>
  <c r="H104" i="1"/>
  <c r="E104" i="2"/>
  <c r="D104" i="2"/>
  <c r="F104" i="2"/>
  <c r="D60" i="4"/>
  <c r="D40" i="4"/>
  <c r="L22" i="2"/>
  <c r="G122" i="2"/>
  <c r="E35" i="1"/>
  <c r="E36" i="1" s="1"/>
  <c r="G38" i="3"/>
  <c r="G33" i="3"/>
  <c r="E46" i="3"/>
  <c r="E45" i="1" s="1"/>
  <c r="H40" i="1"/>
  <c r="G23" i="3"/>
  <c r="G11" i="3"/>
  <c r="G10" i="3"/>
  <c r="E20" i="4"/>
  <c r="E40" i="4" s="1"/>
  <c r="E80" i="4" s="1"/>
  <c r="E83" i="4" s="1"/>
  <c r="G34" i="4"/>
  <c r="G7" i="4"/>
  <c r="C60" i="4"/>
  <c r="C40" i="4"/>
  <c r="F28" i="4"/>
  <c r="G28" i="4" s="1"/>
  <c r="F62" i="4"/>
  <c r="G62" i="4" s="1"/>
  <c r="Q29" i="5"/>
  <c r="Q38" i="5" s="1"/>
  <c r="C36" i="1"/>
  <c r="C52" i="1"/>
  <c r="C79" i="4"/>
  <c r="D35" i="1"/>
  <c r="D36" i="1" s="1"/>
  <c r="D52" i="1"/>
  <c r="G57" i="1"/>
  <c r="G97" i="1"/>
  <c r="D79" i="4"/>
  <c r="F36" i="1"/>
  <c r="G40" i="1"/>
  <c r="G41" i="1"/>
  <c r="G42" i="1"/>
  <c r="G43" i="1"/>
  <c r="G44" i="1"/>
  <c r="X16" i="6"/>
  <c r="C104" i="2"/>
  <c r="H42" i="2"/>
  <c r="H100" i="1"/>
  <c r="H97" i="1"/>
  <c r="H34" i="1"/>
  <c r="H37" i="1"/>
  <c r="H57" i="1"/>
  <c r="G74" i="1"/>
  <c r="G75" i="1"/>
  <c r="G76" i="1"/>
  <c r="G77" i="1"/>
  <c r="G79" i="1"/>
  <c r="G80" i="1"/>
  <c r="G81" i="1"/>
  <c r="G85" i="1"/>
  <c r="H91" i="1"/>
  <c r="G100" i="1"/>
  <c r="G104" i="1"/>
  <c r="G105" i="1"/>
  <c r="I22" i="2"/>
  <c r="G31" i="2"/>
  <c r="C41" i="2"/>
  <c r="C84" i="2" s="1"/>
  <c r="E41" i="2"/>
  <c r="E84" i="2" s="1"/>
  <c r="G42" i="2"/>
  <c r="G65" i="2"/>
  <c r="G73" i="2"/>
  <c r="G77" i="2"/>
  <c r="J17" i="6"/>
  <c r="Z17" i="6" s="1"/>
  <c r="N17" i="6"/>
  <c r="R17" i="6"/>
  <c r="V17" i="6"/>
  <c r="G37" i="1"/>
  <c r="H31" i="2"/>
  <c r="D41" i="2"/>
  <c r="D84" i="2" s="1"/>
  <c r="F41" i="2"/>
  <c r="G103" i="2"/>
  <c r="H103" i="2"/>
  <c r="H73" i="2"/>
  <c r="G89" i="2"/>
  <c r="H89" i="2"/>
  <c r="H92" i="2"/>
  <c r="H109" i="2"/>
  <c r="H110" i="2"/>
  <c r="H111" i="2"/>
  <c r="H112" i="2"/>
  <c r="H122" i="2"/>
  <c r="H10" i="3"/>
  <c r="H11" i="3"/>
  <c r="H23" i="3"/>
  <c r="H33" i="3"/>
  <c r="H38" i="3"/>
  <c r="H43" i="3"/>
  <c r="F46" i="3"/>
  <c r="H7" i="4"/>
  <c r="H15" i="4"/>
  <c r="H24" i="4"/>
  <c r="H34" i="4"/>
  <c r="H42" i="4"/>
  <c r="H50" i="4"/>
  <c r="F60" i="4"/>
  <c r="H64" i="4"/>
  <c r="H69" i="4"/>
  <c r="H71" i="4"/>
  <c r="R6" i="5"/>
  <c r="AC10" i="6"/>
  <c r="AC11" i="6"/>
  <c r="AC12" i="6"/>
  <c r="AC13" i="6"/>
  <c r="AC14" i="6"/>
  <c r="AC15" i="6"/>
  <c r="M16" i="6"/>
  <c r="Q16" i="6"/>
  <c r="U16" i="6"/>
  <c r="Y16" i="6"/>
  <c r="AA16" i="6"/>
  <c r="AC16" i="6" s="1"/>
  <c r="G47" i="1" l="1"/>
  <c r="H104" i="2"/>
  <c r="H35" i="1"/>
  <c r="G35" i="1"/>
  <c r="C80" i="4"/>
  <c r="C83" i="4" s="1"/>
  <c r="G104" i="2"/>
  <c r="D80" i="4"/>
  <c r="D83" i="4" s="1"/>
  <c r="H28" i="4"/>
  <c r="G36" i="1"/>
  <c r="H36" i="1"/>
  <c r="H62" i="4"/>
  <c r="F20" i="4"/>
  <c r="F79" i="4"/>
  <c r="H79" i="4" s="1"/>
  <c r="G60" i="4"/>
  <c r="H60" i="4"/>
  <c r="G46" i="3"/>
  <c r="H46" i="3"/>
  <c r="F45" i="1"/>
  <c r="S17" i="6"/>
  <c r="K17" i="6"/>
  <c r="F84" i="2"/>
  <c r="H41" i="2"/>
  <c r="G41" i="2"/>
  <c r="E107" i="2"/>
  <c r="E95" i="2"/>
  <c r="E100" i="2" s="1"/>
  <c r="G79" i="4"/>
  <c r="W17" i="6"/>
  <c r="O17" i="6"/>
  <c r="D107" i="2"/>
  <c r="D95" i="2"/>
  <c r="D100" i="2" s="1"/>
  <c r="C107" i="2"/>
  <c r="C95" i="2"/>
  <c r="C100" i="2" s="1"/>
  <c r="G20" i="4" l="1"/>
  <c r="H20" i="4"/>
  <c r="F40" i="4"/>
  <c r="E7" i="3"/>
  <c r="E21" i="3" s="1"/>
  <c r="E38" i="1"/>
  <c r="F107" i="2"/>
  <c r="F95" i="2"/>
  <c r="H84" i="2"/>
  <c r="G84" i="2"/>
  <c r="C7" i="3"/>
  <c r="C21" i="3" s="1"/>
  <c r="C38" i="1"/>
  <c r="D7" i="3"/>
  <c r="D21" i="3" s="1"/>
  <c r="D38" i="1"/>
  <c r="AA17" i="6"/>
  <c r="G45" i="1"/>
  <c r="H45" i="1"/>
  <c r="H40" i="4" l="1"/>
  <c r="G40" i="4"/>
  <c r="F80" i="4"/>
  <c r="G107" i="2"/>
  <c r="H107" i="2"/>
  <c r="D51" i="1"/>
  <c r="D50" i="1"/>
  <c r="D49" i="1"/>
  <c r="C51" i="1"/>
  <c r="C50" i="1"/>
  <c r="C49" i="1"/>
  <c r="G95" i="2"/>
  <c r="F100" i="2"/>
  <c r="H95" i="2"/>
  <c r="E51" i="1"/>
  <c r="E50" i="1"/>
  <c r="E49" i="1"/>
  <c r="F83" i="4" l="1"/>
  <c r="H80" i="4"/>
  <c r="G80" i="4"/>
  <c r="G100" i="2"/>
  <c r="F7" i="3"/>
  <c r="H100" i="2"/>
  <c r="F38" i="1"/>
  <c r="H83" i="4" l="1"/>
  <c r="G83" i="4"/>
  <c r="G7" i="3"/>
  <c r="F21" i="3"/>
  <c r="H7" i="3"/>
  <c r="F51" i="1"/>
  <c r="F50" i="1"/>
  <c r="F49" i="1"/>
  <c r="H38" i="1"/>
  <c r="G38" i="1"/>
  <c r="G21" i="3" l="1"/>
  <c r="H21" i="3"/>
</calcChain>
</file>

<file path=xl/sharedStrings.xml><?xml version="1.0" encoding="utf-8"?>
<sst xmlns="http://schemas.openxmlformats.org/spreadsheetml/2006/main" count="917" uniqueCount="441">
  <si>
    <t>Додаток 3</t>
  </si>
  <si>
    <t xml:space="preserve">до Порядку складання, затвердження </t>
  </si>
  <si>
    <t xml:space="preserve">та контролю виконання фінансового плану </t>
  </si>
  <si>
    <t>суб'єкта господарювання державного сектору економіки</t>
  </si>
  <si>
    <t>(пункт 11)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</si>
  <si>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</si>
  <si>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</si>
  <si>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</si>
  <si>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</si>
  <si>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</si>
  <si>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</si>
  <si>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Комунальне підприємство</t>
  </si>
  <si>
    <t>за КОПФГ</t>
  </si>
  <si>
    <r>
      <rPr>
        <sz val="14"/>
        <color theme="1"/>
        <rFont val="Times New Roman"/>
        <family val="1"/>
        <charset val="204"/>
      </rPr>
      <t xml:space="preserve">Суб'єкт управління 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</si>
  <si>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</si>
  <si>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</si>
  <si>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>інша діяльність у сфері електрозв'язку</t>
  </si>
  <si>
    <t xml:space="preserve">за  КВЕД  </t>
  </si>
  <si>
    <t>61.90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</si>
  <si>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</si>
  <si>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</si>
  <si>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</si>
  <si>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</si>
  <si>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</si>
  <si>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майдан Свободи, 5, Держпром, 6 під'їзд, 4 поверх, оф. 33-35, м. Харків, Харківська область 61022</t>
  </si>
  <si>
    <t xml:space="preserve">Телефон </t>
  </si>
  <si>
    <t>Стандарти звітності П(с)БОУ</t>
  </si>
  <si>
    <t>+</t>
  </si>
  <si>
    <t xml:space="preserve">Прізвище та власне ім'я керівника  </t>
  </si>
  <si>
    <t>Бацко Сергій</t>
  </si>
  <si>
    <t>Стандарти звітності МСФЗ</t>
  </si>
  <si>
    <t>ЗВІТ</t>
  </si>
  <si>
    <t xml:space="preserve">про виконання фінансового плану 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</si>
  <si>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</si>
  <si>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</si>
  <si>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</si>
  <si>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</si>
  <si>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</si>
  <si>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</si>
  <si>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</si>
  <si>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</si>
  <si>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</si>
  <si>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</si>
  <si>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</si>
  <si>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</si>
  <si>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</si>
  <si>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</si>
  <si>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</si>
  <si>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</si>
  <si>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</si>
  <si>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</si>
  <si>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</si>
  <si>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</si>
  <si>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</si>
  <si>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</si>
  <si>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</si>
  <si>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</si>
  <si>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</si>
  <si>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інвестиції, усього, у тому числі:</t>
  </si>
  <si>
    <t>ІV. Коефіцієнтний аналіз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</si>
  <si>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</si>
  <si>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x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</si>
  <si>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</si>
  <si>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</si>
  <si>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</si>
  <si>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</si>
  <si>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</si>
  <si>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</si>
  <si>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</si>
  <si>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</si>
  <si>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</si>
  <si>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</si>
  <si>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</si>
  <si>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</si>
  <si>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</si>
  <si>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</si>
  <si>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</si>
  <si>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</si>
  <si>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</si>
  <si>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</si>
  <si>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</si>
  <si>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</si>
  <si>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</si>
  <si>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</si>
  <si>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</si>
  <si>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</si>
  <si>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</si>
  <si>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</si>
  <si>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</si>
  <si>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</si>
  <si>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</si>
  <si>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</si>
  <si>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</si>
  <si>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</si>
  <si>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</si>
  <si>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</si>
  <si>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7030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</si>
  <si>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</si>
  <si>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</si>
  <si>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</si>
  <si>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</si>
  <si>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</si>
  <si>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</si>
  <si>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</si>
  <si>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</si>
  <si>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</si>
  <si>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</si>
  <si>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</si>
  <si>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</si>
  <si>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</si>
  <si>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</si>
  <si>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</si>
  <si>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</si>
  <si>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</si>
  <si>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</si>
  <si>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</si>
  <si>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</si>
  <si>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</si>
  <si>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</si>
  <si>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</si>
  <si>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</si>
  <si>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</si>
  <si>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</si>
  <si>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</si>
  <si>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</si>
  <si>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</si>
  <si>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</si>
  <si>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</si>
  <si>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</si>
  <si>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</si>
  <si>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</si>
  <si>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</si>
  <si>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</si>
  <si>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</si>
  <si>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</si>
  <si>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</si>
  <si>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</si>
  <si>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</si>
  <si>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r>
      <rPr>
        <b/>
        <sz val="14"/>
        <color theme="1"/>
        <rFont val="Times New Roman"/>
        <family val="1"/>
        <charset val="204"/>
      </rPr>
      <t>Керівник</t>
    </r>
    <r>
      <rPr>
        <sz val="14"/>
        <color theme="1"/>
        <rFont val="Times New Roman"/>
        <family val="1"/>
        <charset val="204"/>
      </rPr>
      <t xml:space="preserve">   Д</t>
    </r>
    <r>
      <rPr>
        <u/>
        <sz val="14"/>
        <color theme="1"/>
        <rFont val="Times New Roman"/>
        <family val="1"/>
        <charset val="204"/>
      </rPr>
      <t>иректор</t>
    </r>
  </si>
  <si>
    <t>_____________________________</t>
  </si>
  <si>
    <t xml:space="preserve"> Сергій Бацко</t>
  </si>
  <si>
    <t xml:space="preserve">                                                 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</si>
  <si>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</si>
  <si>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</si>
  <si>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</si>
  <si>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</si>
  <si>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</si>
  <si>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</si>
  <si>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</si>
  <si>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</si>
  <si>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</si>
  <si>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</si>
  <si>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</si>
  <si>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</si>
  <si>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</si>
  <si>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</si>
  <si>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</si>
  <si>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</si>
  <si>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</si>
  <si>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</si>
  <si>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Організація структурованої кабельної мережі</t>
  </si>
  <si>
    <t>Діяльність у сфері телекомунікаційних послуг</t>
  </si>
  <si>
    <t>Діяльність у сфері супутникового зв'язку</t>
  </si>
  <si>
    <t>Діяльність у сфері адміністрування локальних мереж та баз даних</t>
  </si>
  <si>
    <t>Оброблення даних, розміщення інформації на веб-вузлах</t>
  </si>
  <si>
    <t>Надання доступу та адміністрування телемедічної платформи</t>
  </si>
  <si>
    <t>Інші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</si>
  <si>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</si>
  <si>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</si>
  <si>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</si>
  <si>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</si>
  <si>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</si>
  <si>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</si>
  <si>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</si>
  <si>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</si>
  <si>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</si>
  <si>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-</t>
  </si>
  <si>
    <t xml:space="preserve">Витрати на паливо </t>
  </si>
  <si>
    <t>(    )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</si>
  <si>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</si>
  <si>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</si>
  <si>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</si>
  <si>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</si>
  <si>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</si>
  <si>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</si>
  <si>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</si>
  <si>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</si>
  <si>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</si>
  <si>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</si>
  <si>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</si>
  <si>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</si>
  <si>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</si>
  <si>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</si>
  <si>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</si>
  <si>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</si>
  <si>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</si>
  <si>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</si>
  <si>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</si>
  <si>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</si>
  <si>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</si>
  <si>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</si>
  <si>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</si>
  <si>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</si>
  <si>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</si>
  <si>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</si>
  <si>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</si>
  <si>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</si>
  <si>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</si>
  <si>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</si>
  <si>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</si>
  <si>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</si>
  <si>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</si>
  <si>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</si>
  <si>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</si>
  <si>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</si>
  <si>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</si>
  <si>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</si>
  <si>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</si>
  <si>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</si>
  <si>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</si>
  <si>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</si>
  <si>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</si>
  <si>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</si>
  <si>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</si>
  <si>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</si>
  <si>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</si>
  <si>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</si>
  <si>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</si>
  <si>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</si>
  <si>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</si>
  <si>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</si>
  <si>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</si>
  <si>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</si>
  <si>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</si>
  <si>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</si>
  <si>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</si>
  <si>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</si>
  <si>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</si>
  <si>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</si>
  <si>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</si>
  <si>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</si>
  <si>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</si>
  <si>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</si>
  <si>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</si>
  <si>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</si>
  <si>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</si>
  <si>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</si>
  <si>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</si>
  <si>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</si>
  <si>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</si>
  <si>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</si>
  <si>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</si>
  <si>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</si>
  <si>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</si>
  <si>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</si>
  <si>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Усього</t>
  </si>
  <si>
    <r>
      <rPr>
        <b/>
        <sz val="14"/>
        <color theme="1"/>
        <rFont val="Times New Roman"/>
        <family val="1"/>
        <charset val="204"/>
      </rPr>
      <t xml:space="preserve">Керівник </t>
    </r>
    <r>
      <rPr>
        <sz val="14"/>
        <color theme="1"/>
        <rFont val="Times New Roman"/>
        <family val="1"/>
        <charset val="204"/>
      </rPr>
      <t>___Д</t>
    </r>
    <r>
      <rPr>
        <u/>
        <sz val="14"/>
        <color theme="1"/>
        <rFont val="Times New Roman"/>
        <family val="1"/>
        <charset val="204"/>
      </rPr>
      <t>иректор</t>
    </r>
  </si>
  <si>
    <t>__________________________</t>
  </si>
  <si>
    <t>Сергій Бацко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</si>
  <si>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</si>
  <si>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</si>
  <si>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</si>
  <si>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</si>
  <si>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</si>
  <si>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</si>
  <si>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</si>
  <si>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</si>
  <si>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</si>
  <si>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</si>
  <si>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</si>
  <si>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</si>
  <si>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</si>
  <si>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</si>
  <si>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</si>
  <si>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</si>
  <si>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</si>
  <si>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</si>
  <si>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</si>
  <si>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</si>
  <si>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</si>
  <si>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</si>
  <si>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</si>
  <si>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</si>
  <si>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</si>
  <si>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</si>
  <si>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</si>
  <si>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</si>
  <si>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</si>
  <si>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</si>
  <si>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 та збори (відрахування частини чистого прибутку)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</si>
  <si>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</si>
  <si>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</si>
  <si>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</si>
  <si>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</si>
  <si>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</si>
  <si>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</si>
  <si>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</si>
  <si>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r>
      <rPr>
        <b/>
        <sz val="14"/>
        <color theme="1"/>
        <rFont val="Times New Roman"/>
        <family val="1"/>
        <charset val="204"/>
      </rPr>
      <t>Керівник</t>
    </r>
    <r>
      <rPr>
        <sz val="14"/>
        <color theme="1"/>
        <rFont val="Times New Roman"/>
        <family val="1"/>
        <charset val="204"/>
      </rPr>
      <t xml:space="preserve">   _</t>
    </r>
    <r>
      <rPr>
        <u/>
        <sz val="14"/>
        <color theme="1"/>
        <rFont val="Times New Roman"/>
        <family val="1"/>
        <charset val="204"/>
      </rPr>
      <t>_Директор</t>
    </r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</si>
  <si>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</si>
  <si>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</si>
  <si>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</si>
  <si>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</si>
  <si>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</si>
  <si>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</si>
  <si>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</si>
  <si>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</si>
  <si>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</si>
  <si>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</si>
  <si>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</si>
  <si>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</si>
  <si>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(Допомога по тимчасовій непрацездатності)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</si>
  <si>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</si>
  <si>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</si>
  <si>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</si>
  <si>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</si>
  <si>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</si>
  <si>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</si>
  <si>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</si>
  <si>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</si>
  <si>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</si>
  <si>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</si>
  <si>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</si>
  <si>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</si>
  <si>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</si>
  <si>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</si>
  <si>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</si>
  <si>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</si>
  <si>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</si>
  <si>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</si>
  <si>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</si>
  <si>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</si>
  <si>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</si>
  <si>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</si>
  <si>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</si>
  <si>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</si>
  <si>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</si>
  <si>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 xml:space="preserve">Інші надходження (розшифрувати) 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</si>
  <si>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</si>
  <si>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</si>
  <si>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</si>
  <si>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</si>
  <si>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капітальне будівництво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</si>
  <si>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</si>
  <si>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</si>
  <si>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</si>
  <si>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</si>
  <si>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</si>
  <si>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</si>
  <si>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</si>
  <si>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</si>
  <si>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</si>
  <si>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</si>
  <si>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</si>
  <si>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</si>
  <si>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</si>
  <si>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</si>
  <si>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</si>
  <si>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</si>
  <si>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</si>
  <si>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</si>
  <si>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r>
      <rPr>
        <b/>
        <sz val="14"/>
        <color theme="1"/>
        <rFont val="Times New Roman"/>
        <family val="1"/>
        <charset val="204"/>
      </rPr>
      <t>Керівник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Директор</t>
    </r>
  </si>
  <si>
    <t xml:space="preserve">                                                   (посада)</t>
  </si>
  <si>
    <t xml:space="preserve">IV. Капітальні інвестиції 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</si>
  <si>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</si>
  <si>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</si>
  <si>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</si>
  <si>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</si>
  <si>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</si>
  <si>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</si>
  <si>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</si>
  <si>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r>
      <rPr>
        <b/>
        <sz val="14"/>
        <color theme="1"/>
        <rFont val="Times New Roman"/>
        <family val="1"/>
        <charset val="204"/>
      </rPr>
      <t>Керівник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_Директор</t>
    </r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</si>
  <si>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</si>
  <si>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</si>
  <si>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</si>
  <si>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</si>
  <si>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</si>
  <si>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</si>
  <si>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</si>
  <si>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</si>
  <si>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</si>
  <si>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</si>
  <si>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</si>
  <si>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</si>
  <si>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</si>
  <si>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</si>
  <si>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</si>
  <si>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</si>
  <si>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</si>
  <si>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</si>
  <si>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</si>
  <si>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r>
      <rPr>
        <b/>
        <sz val="14"/>
        <color theme="1"/>
        <rFont val="Times New Roman"/>
        <family val="1"/>
        <charset val="204"/>
      </rPr>
      <t xml:space="preserve">Керівник </t>
    </r>
    <r>
      <rPr>
        <u/>
        <sz val="14"/>
        <color theme="1"/>
        <rFont val="Times New Roman"/>
        <family val="1"/>
        <charset val="204"/>
      </rPr>
      <t>_Директор</t>
    </r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</si>
  <si>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</si>
  <si>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</si>
  <si>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</si>
  <si>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</si>
  <si>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</si>
  <si>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</si>
  <si>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</si>
  <si>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</si>
  <si>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</si>
  <si>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</si>
  <si>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</si>
  <si>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</si>
  <si>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</si>
  <si>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</si>
  <si>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</si>
  <si>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</si>
  <si>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</si>
  <si>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</si>
  <si>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</si>
  <si>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</si>
  <si>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</si>
  <si>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</si>
  <si>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</si>
  <si>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</si>
  <si>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</si>
  <si>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Керівник  Директор</t>
  </si>
  <si>
    <t>__________________________________________________</t>
  </si>
  <si>
    <r>
      <rPr>
        <sz val="14"/>
        <color theme="1"/>
        <rFont val="Times New Roman"/>
        <family val="1"/>
        <charset val="204"/>
      </rPr>
      <t>_____</t>
    </r>
    <r>
      <rPr>
        <u/>
        <sz val="14"/>
        <color theme="1"/>
        <rFont val="Times New Roman"/>
        <family val="1"/>
        <charset val="204"/>
      </rPr>
      <t>Сергій Бацко_____</t>
    </r>
    <r>
      <rPr>
        <sz val="14"/>
        <color theme="1"/>
        <rFont val="Times New Roman"/>
        <family val="1"/>
        <charset val="204"/>
      </rPr>
      <t>________________</t>
    </r>
  </si>
  <si>
    <t>(посада)</t>
  </si>
  <si>
    <t>інші операційні доходи (розшифрувати)</t>
  </si>
  <si>
    <t>Інші витрачання (перерах. за виконавчим листом, відрядження)</t>
  </si>
  <si>
    <t>інші операційні витрати (ЄСВ на лікарняні)</t>
  </si>
  <si>
    <t>(квартал, рік)</t>
  </si>
  <si>
    <t>інші податки та збори (військовий збір)</t>
  </si>
  <si>
    <t>інші платежі (військовий збір)</t>
  </si>
  <si>
    <t>Звітний період (квартал, рік)</t>
  </si>
  <si>
    <t>Звітний період
 (квартал, рік)</t>
  </si>
  <si>
    <t>806 тис.грн</t>
  </si>
  <si>
    <t>за 2024 рік</t>
  </si>
  <si>
    <t>придбання (створення) нематеріальних активів (ПП "Google Workspace Business Standard")</t>
  </si>
  <si>
    <t xml:space="preserve">придбання (створення)нематеріальних активів (ПП "Google Workspace Business Standard") </t>
  </si>
  <si>
    <t>інші необоротні активи (розшифрувати)</t>
  </si>
  <si>
    <r>
      <t>Інші надходження (</t>
    </r>
    <r>
      <rPr>
        <sz val="12"/>
        <color theme="1"/>
        <rFont val="Times New Roman"/>
        <family val="1"/>
        <charset val="204"/>
      </rPr>
      <t xml:space="preserve">надходження відсотків за залишками коштів на поточних рахунках - 2 тис.грн, повернення дебіторської заборгованості - 23 тис.грн) </t>
    </r>
  </si>
  <si>
    <t>КОМУНАЛЬНЕ ПІДПРИЄМСТВО ХАРКІВСЬКОЇ ОБЛАСНОЇ РАДИ "ХАРКІВСЬКІ ОБЛАСНІ КОМУНІКАЦІЙНІ СИСТЕМИ"</t>
  </si>
  <si>
    <t>розшифрування в пояснювальній записці</t>
  </si>
  <si>
    <t>Інші витрати (розшифрувати)</t>
  </si>
  <si>
    <t>інші адміністративні витрати (розшифрувати)</t>
  </si>
  <si>
    <t xml:space="preserve">придбання (створення) основних засобів (розшифрувати) </t>
  </si>
  <si>
    <t xml:space="preserve">Інші платежі (модернізація комплексної системи захисту інформації, структурованої кабельної мережі) </t>
  </si>
  <si>
    <t xml:space="preserve">модернізація, модифікація (добудова, дообладнання, реконструкція) (модернізація комплексної системи захисту інформації, структурованої кабельної мережі)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</si>
</sst>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?_);_(@_)"/>
  </numFmts>
  <fonts count="15">
    <font>
      <sz val="10"/>
      <color rgb="FF000000"/>
      <name val="Arimo"/>
      <scheme val="minor"/>
    </font>
    <font>
      <sz val="14"/>
      <color theme="1"/>
      <name val="Times New Roman"/>
      <family val="1"/>
      <charset val="204"/>
    </font>
    <font>
      <sz val="10"/>
      <color theme="1"/>
      <name val="Arimo"/>
    </font>
    <font>
      <u/>
      <sz val="14"/>
      <color theme="1"/>
      <name val="Times New Roman"/>
      <family val="1"/>
      <charset val="204"/>
    </font>
    <font>
      <sz val="10"/>
      <name val="Arimo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Arimo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5" fontId="1" fillId="4" borderId="24" xfId="0" applyNumberFormat="1" applyFont="1" applyFill="1" applyBorder="1" applyAlignment="1">
      <alignment horizontal="center" vertical="center" wrapText="1"/>
    </xf>
    <xf numFmtId="165" fontId="1" fillId="4" borderId="2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 wrapText="1"/>
    </xf>
    <xf numFmtId="165" fontId="1" fillId="4" borderId="27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165" fontId="1" fillId="4" borderId="18" xfId="0" applyNumberFormat="1" applyFont="1" applyFill="1" applyBorder="1" applyAlignment="1">
      <alignment horizontal="center" vertical="center" wrapText="1"/>
    </xf>
    <xf numFmtId="165" fontId="1" fillId="4" borderId="19" xfId="0" applyNumberFormat="1" applyFont="1" applyFill="1" applyBorder="1" applyAlignment="1">
      <alignment horizontal="center" vertical="center" wrapText="1"/>
    </xf>
    <xf numFmtId="166" fontId="1" fillId="0" borderId="24" xfId="0" applyNumberFormat="1" applyFont="1" applyBorder="1" applyAlignment="1">
      <alignment horizontal="center" vertical="center" wrapText="1"/>
    </xf>
    <xf numFmtId="164" fontId="1" fillId="3" borderId="24" xfId="0" applyNumberFormat="1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center" wrapText="1"/>
    </xf>
    <xf numFmtId="164" fontId="5" fillId="3" borderId="3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4" fontId="1" fillId="3" borderId="36" xfId="0" applyNumberFormat="1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4" fontId="5" fillId="3" borderId="37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4" fontId="5" fillId="3" borderId="38" xfId="0" applyNumberFormat="1" applyFont="1" applyFill="1" applyBorder="1" applyAlignment="1">
      <alignment horizontal="center" vertical="center" wrapText="1"/>
    </xf>
    <xf numFmtId="164" fontId="5" fillId="3" borderId="39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164" fontId="1" fillId="3" borderId="38" xfId="0" applyNumberFormat="1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right" vertical="center" wrapText="1"/>
    </xf>
    <xf numFmtId="167" fontId="1" fillId="0" borderId="5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169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8" fontId="1" fillId="5" borderId="5" xfId="0" applyNumberFormat="1" applyFont="1" applyFill="1" applyBorder="1" applyAlignment="1">
      <alignment horizontal="center" vertical="center" wrapText="1"/>
    </xf>
    <xf numFmtId="168" fontId="1" fillId="5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shrinkToFit="1"/>
    </xf>
    <xf numFmtId="164" fontId="1" fillId="5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1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8" fillId="0" borderId="0" xfId="0" applyFont="1"/>
    <xf numFmtId="0" fontId="1" fillId="0" borderId="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164" fontId="5" fillId="3" borderId="46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7" fontId="5" fillId="0" borderId="1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right" vertical="center" wrapText="1"/>
    </xf>
    <xf numFmtId="167" fontId="5" fillId="0" borderId="14" xfId="0" applyNumberFormat="1" applyFont="1" applyBorder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168" fontId="5" fillId="5" borderId="5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shrinkToFi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166" fontId="1" fillId="0" borderId="5" xfId="0" applyNumberFormat="1" applyFont="1" applyBorder="1" applyAlignment="1">
      <alignment horizontal="right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66" fontId="1" fillId="5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1" fillId="0" borderId="5" xfId="0" applyFont="1" applyBorder="1"/>
    <xf numFmtId="0" fontId="1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2" borderId="4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/>
    <xf numFmtId="9" fontId="1" fillId="0" borderId="3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4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3" xfId="0" applyFont="1" applyBorder="1"/>
    <xf numFmtId="0" fontId="1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5" fillId="0" borderId="32" xfId="0" applyFont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166" fontId="1" fillId="0" borderId="0" xfId="0" applyNumberFormat="1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left" vertical="center" wrapText="1"/>
    </xf>
    <xf numFmtId="16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8" fontId="1" fillId="5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9" xfId="0" applyFont="1" applyBorder="1"/>
    <xf numFmtId="0" fontId="1" fillId="0" borderId="0" xfId="0" applyFont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4" fillId="0" borderId="47" xfId="0" applyFont="1" applyBorder="1"/>
    <xf numFmtId="0" fontId="4" fillId="0" borderId="48" xfId="0" applyFont="1" applyBorder="1"/>
    <xf numFmtId="166" fontId="5" fillId="3" borderId="3" xfId="0" applyNumberFormat="1" applyFont="1" applyFill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68" fontId="5" fillId="5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167" fontId="5" fillId="0" borderId="48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4" fillId="0" borderId="44" xfId="0" applyFont="1" applyBorder="1"/>
    <xf numFmtId="0" fontId="4" fillId="0" borderId="50" xfId="0" applyFont="1" applyBorder="1"/>
    <xf numFmtId="2" fontId="1" fillId="0" borderId="3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horizontal="right" vertical="center"/>
    </xf>
    <xf numFmtId="0" fontId="1" fillId="0" borderId="48" xfId="0" applyFont="1" applyBorder="1" applyAlignment="1">
      <alignment horizontal="right" vertical="center"/>
    </xf>
    <xf numFmtId="0" fontId="1" fillId="0" borderId="40" xfId="0" applyFont="1" applyBorder="1" applyAlignment="1">
      <alignment horizontal="center" vertical="center" shrinkToFit="1"/>
    </xf>
    <xf numFmtId="3" fontId="1" fillId="0" borderId="3" xfId="0" applyNumberFormat="1" applyFont="1" applyBorder="1" applyAlignment="1">
      <alignment horizontal="center" vertical="center" shrinkToFit="1"/>
    </xf>
    <xf numFmtId="0" fontId="14" fillId="0" borderId="51" xfId="0" applyNumberFormat="1" applyFont="1" applyFill="1" applyBorder="1" applyAlignment="1">
      <alignment horizontal="left" vertical="center" wrapText="1" shrinkToFit="1"/>
    </xf>
    <xf numFmtId="0" fontId="14" fillId="0" borderId="52" xfId="0" applyNumberFormat="1" applyFont="1" applyFill="1" applyBorder="1" applyAlignment="1">
      <alignment horizontal="left" vertical="center" wrapText="1" shrinkToFit="1"/>
    </xf>
    <xf numFmtId="0" fontId="14" fillId="0" borderId="53" xfId="0" applyNumberFormat="1" applyFont="1" applyFill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165" fontId="5" fillId="3" borderId="5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right" vertical="center" wrapText="1"/>
    </xf>
    <xf numFmtId="165" fontId="6" fillId="2" borderId="36" xfId="0" applyNumberFormat="1" applyFont="1" applyFill="1" applyBorder="1" applyAlignment="1">
      <alignment horizontal="right" vertical="center" wrapText="1"/>
    </xf>
    <xf numFmtId="166" fontId="1" fillId="0" borderId="18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46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48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9</xdr:row>
      <xdr:rowOff>123825</xdr:rowOff>
    </xdr:from>
    <xdr:ext cx="209550" cy="2762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46650"/>
          <a:ext cx="20002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topLeftCell="A91" zoomScale="60" zoomScaleNormal="60" workbookViewId="0">
      <selection activeCell="C110" sqref="C110:F110"/>
    </sheetView>
  </sheetViews>
  <sheetFormatPr defaultColWidth="14.42578125" defaultRowHeight="15" customHeight="1"/>
  <cols>
    <col min="1" max="1" width="86.140625" customWidth="1"/>
    <col min="2" max="2" width="17.140625" customWidth="1"/>
    <col min="3" max="6" width="30.7109375" customWidth="1"/>
    <col min="7" max="7" width="25.7109375" customWidth="1"/>
    <col min="8" max="8" width="21.7109375" customWidth="1"/>
    <col min="9" max="9" width="10" customWidth="1"/>
    <col min="10" max="10" width="9.5703125" customWidth="1"/>
    <col min="11" max="12" width="9.140625" customWidth="1"/>
    <col min="13" max="26" width="8" customWidth="1"/>
  </cols>
  <sheetData>
    <row r="1" spans="1:26" ht="18.75" customHeight="1">
      <c r="A1" s="1"/>
      <c r="B1" s="2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5"/>
      <c r="B2" s="6"/>
      <c r="C2" s="6"/>
      <c r="D2" s="6"/>
      <c r="E2" s="1"/>
      <c r="F2" s="3" t="s">
        <v>1</v>
      </c>
      <c r="G2" s="3"/>
      <c r="H2" s="3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6"/>
      <c r="B3" s="6"/>
      <c r="C3" s="6"/>
      <c r="D3" s="6"/>
      <c r="E3" s="3"/>
      <c r="F3" s="3" t="s">
        <v>2</v>
      </c>
      <c r="G3" s="3"/>
      <c r="H3" s="3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/>
      <c r="B4" s="6"/>
      <c r="C4" s="6"/>
      <c r="D4" s="6"/>
      <c r="E4" s="3"/>
      <c r="F4" s="3" t="s">
        <v>3</v>
      </c>
      <c r="G4" s="3"/>
      <c r="H4" s="3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/>
      <c r="B5" s="6"/>
      <c r="C5" s="6"/>
      <c r="D5" s="6"/>
      <c r="E5" s="3"/>
      <c r="F5" s="3" t="s">
        <v>4</v>
      </c>
      <c r="G5" s="3"/>
      <c r="H5" s="3"/>
      <c r="I5" s="4"/>
      <c r="J5" s="4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/>
      <c r="B6" s="6"/>
      <c r="C6" s="6"/>
      <c r="D6" s="6"/>
      <c r="E6" s="3"/>
      <c r="F6" s="3"/>
      <c r="G6" s="3"/>
      <c r="H6" s="3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/>
      <c r="B7" s="6"/>
      <c r="C7" s="6"/>
      <c r="D7" s="6"/>
      <c r="E7" s="3"/>
      <c r="F7" s="3"/>
      <c r="G7" s="3"/>
      <c r="H7" s="3"/>
      <c r="I7" s="4"/>
      <c r="J7" s="4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/>
      <c r="B8" s="6"/>
      <c r="C8" s="6"/>
      <c r="D8" s="6"/>
      <c r="E8" s="3"/>
      <c r="F8" s="3"/>
      <c r="G8" s="3"/>
      <c r="H8" s="3"/>
      <c r="I8" s="4"/>
      <c r="J8" s="4"/>
      <c r="K8" s="4"/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7"/>
      <c r="B9" s="8"/>
      <c r="C9" s="8"/>
      <c r="D9" s="8"/>
      <c r="E9" s="180" t="s">
        <v>5</v>
      </c>
      <c r="F9" s="181"/>
      <c r="G9" s="180" t="s">
        <v>6</v>
      </c>
      <c r="H9" s="18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" customHeight="1">
      <c r="A10" s="9" t="s">
        <v>7</v>
      </c>
      <c r="B10" s="182" t="s">
        <v>434</v>
      </c>
      <c r="C10" s="183"/>
      <c r="D10" s="184"/>
      <c r="E10" s="10" t="s">
        <v>8</v>
      </c>
      <c r="F10" s="9">
        <v>40041346</v>
      </c>
      <c r="G10" s="11" t="s">
        <v>9</v>
      </c>
      <c r="H10" s="175">
        <v>45527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0" t="s">
        <v>10</v>
      </c>
      <c r="B11" s="182" t="s">
        <v>11</v>
      </c>
      <c r="C11" s="183"/>
      <c r="D11" s="184"/>
      <c r="E11" s="9" t="s">
        <v>12</v>
      </c>
      <c r="F11" s="10">
        <v>150</v>
      </c>
      <c r="G11" s="11" t="s">
        <v>9</v>
      </c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3" t="s">
        <v>13</v>
      </c>
      <c r="B12" s="180"/>
      <c r="C12" s="185"/>
      <c r="D12" s="181"/>
      <c r="E12" s="10" t="s">
        <v>14</v>
      </c>
      <c r="F12" s="10"/>
      <c r="G12" s="11" t="s">
        <v>9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9" t="s">
        <v>15</v>
      </c>
      <c r="B13" s="182" t="s">
        <v>16</v>
      </c>
      <c r="C13" s="183"/>
      <c r="D13" s="184"/>
      <c r="E13" s="9" t="s">
        <v>17</v>
      </c>
      <c r="F13" s="14" t="s">
        <v>18</v>
      </c>
      <c r="G13" s="11" t="s">
        <v>9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 t="s">
        <v>19</v>
      </c>
      <c r="B14" s="180"/>
      <c r="C14" s="185"/>
      <c r="D14" s="185"/>
      <c r="E14" s="185"/>
      <c r="F14" s="185"/>
      <c r="G14" s="185"/>
      <c r="H14" s="18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 t="s">
        <v>20</v>
      </c>
      <c r="B15" s="180"/>
      <c r="C15" s="185"/>
      <c r="D15" s="185"/>
      <c r="E15" s="185"/>
      <c r="F15" s="185"/>
      <c r="G15" s="185"/>
      <c r="H15" s="18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9" t="s">
        <v>21</v>
      </c>
      <c r="B16" s="186" t="s">
        <v>428</v>
      </c>
      <c r="C16" s="187"/>
      <c r="D16" s="187"/>
      <c r="E16" s="187"/>
      <c r="F16" s="187"/>
      <c r="G16" s="187"/>
      <c r="H16" s="18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9" t="s">
        <v>22</v>
      </c>
      <c r="B17" s="189">
        <v>5</v>
      </c>
      <c r="C17" s="183"/>
      <c r="D17" s="183"/>
      <c r="E17" s="183"/>
      <c r="F17" s="183"/>
      <c r="G17" s="183"/>
      <c r="H17" s="18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5" t="s">
        <v>23</v>
      </c>
      <c r="B18" s="190" t="s">
        <v>24</v>
      </c>
      <c r="C18" s="183"/>
      <c r="D18" s="183"/>
      <c r="E18" s="183"/>
      <c r="F18" s="183"/>
      <c r="G18" s="183"/>
      <c r="H18" s="18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6" t="s">
        <v>25</v>
      </c>
      <c r="B19" s="191">
        <v>7005010</v>
      </c>
      <c r="C19" s="183"/>
      <c r="D19" s="183"/>
      <c r="E19" s="184"/>
      <c r="F19" s="191" t="s">
        <v>26</v>
      </c>
      <c r="G19" s="181"/>
      <c r="H19" s="16" t="s">
        <v>27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5" t="s">
        <v>28</v>
      </c>
      <c r="B20" s="191" t="s">
        <v>29</v>
      </c>
      <c r="C20" s="183"/>
      <c r="D20" s="183"/>
      <c r="E20" s="184"/>
      <c r="F20" s="192" t="s">
        <v>30</v>
      </c>
      <c r="G20" s="181"/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8"/>
      <c r="C21" s="18"/>
      <c r="D21" s="18"/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97" t="s">
        <v>31</v>
      </c>
      <c r="B23" s="198"/>
      <c r="C23" s="198"/>
      <c r="D23" s="198"/>
      <c r="E23" s="198"/>
      <c r="F23" s="198"/>
      <c r="G23" s="198"/>
      <c r="H23" s="19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97" t="s">
        <v>32</v>
      </c>
      <c r="B24" s="198"/>
      <c r="C24" s="198"/>
      <c r="D24" s="198"/>
      <c r="E24" s="198"/>
      <c r="F24" s="198"/>
      <c r="G24" s="198"/>
      <c r="H24" s="19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97" t="s">
        <v>429</v>
      </c>
      <c r="B25" s="198"/>
      <c r="C25" s="198"/>
      <c r="D25" s="198"/>
      <c r="E25" s="198"/>
      <c r="F25" s="198"/>
      <c r="G25" s="198"/>
      <c r="H25" s="19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99" t="s">
        <v>423</v>
      </c>
      <c r="B26" s="198"/>
      <c r="C26" s="198"/>
      <c r="D26" s="198"/>
      <c r="E26" s="198"/>
      <c r="F26" s="198"/>
      <c r="G26" s="198"/>
      <c r="H26" s="19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" customHeight="1">
      <c r="A27" s="19"/>
      <c r="B27" s="19"/>
      <c r="C27" s="19"/>
      <c r="D27" s="19"/>
      <c r="E27" s="19"/>
      <c r="F27" s="19"/>
      <c r="G27" s="19"/>
      <c r="H27" s="1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97" t="s">
        <v>33</v>
      </c>
      <c r="B28" s="198"/>
      <c r="C28" s="198"/>
      <c r="D28" s="198"/>
      <c r="E28" s="198"/>
      <c r="F28" s="198"/>
      <c r="G28" s="198"/>
      <c r="H28" s="19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3"/>
      <c r="C29" s="3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>
      <c r="A30" s="200" t="s">
        <v>34</v>
      </c>
      <c r="B30" s="193" t="s">
        <v>35</v>
      </c>
      <c r="C30" s="195" t="s">
        <v>36</v>
      </c>
      <c r="D30" s="196"/>
      <c r="E30" s="202" t="s">
        <v>426</v>
      </c>
      <c r="F30" s="203"/>
      <c r="G30" s="203"/>
      <c r="H30" s="20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4.25" customHeight="1">
      <c r="A31" s="201"/>
      <c r="B31" s="194"/>
      <c r="C31" s="20" t="s">
        <v>38</v>
      </c>
      <c r="D31" s="20" t="s">
        <v>39</v>
      </c>
      <c r="E31" s="21" t="s">
        <v>40</v>
      </c>
      <c r="F31" s="21" t="s">
        <v>41</v>
      </c>
      <c r="G31" s="21" t="s">
        <v>42</v>
      </c>
      <c r="H31" s="22" t="s">
        <v>43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23">
        <v>1</v>
      </c>
      <c r="B32" s="24">
        <v>2</v>
      </c>
      <c r="C32" s="25">
        <v>3</v>
      </c>
      <c r="D32" s="24">
        <v>4</v>
      </c>
      <c r="E32" s="25">
        <v>5</v>
      </c>
      <c r="F32" s="24">
        <v>6</v>
      </c>
      <c r="G32" s="25">
        <v>7</v>
      </c>
      <c r="H32" s="26">
        <v>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>
      <c r="A33" s="209" t="s">
        <v>44</v>
      </c>
      <c r="B33" s="210"/>
      <c r="C33" s="210"/>
      <c r="D33" s="210"/>
      <c r="E33" s="210"/>
      <c r="F33" s="210"/>
      <c r="G33" s="210"/>
      <c r="H33" s="211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9.5" customHeight="1">
      <c r="A34" s="28" t="s">
        <v>45</v>
      </c>
      <c r="B34" s="29">
        <v>1000</v>
      </c>
      <c r="C34" s="30">
        <f>'І. Інф. до звіт.'!C30</f>
        <v>1818</v>
      </c>
      <c r="D34" s="30">
        <f>'І. Інф. до звіт.'!D30</f>
        <v>1079</v>
      </c>
      <c r="E34" s="30">
        <v>1500</v>
      </c>
      <c r="F34" s="30">
        <f>'І. Інф. до звіт.'!F30</f>
        <v>1079</v>
      </c>
      <c r="G34" s="31">
        <f t="shared" ref="G34:G38" si="0">F34-E34</f>
        <v>-421</v>
      </c>
      <c r="H34" s="32">
        <f t="shared" ref="H34:H38" si="1">(F34/E34)*100</f>
        <v>71.933333333333337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9.5" customHeight="1">
      <c r="A35" s="33" t="s">
        <v>46</v>
      </c>
      <c r="B35" s="20">
        <v>1010</v>
      </c>
      <c r="C35" s="34">
        <f>'І. Інф. до звіт.'!C31</f>
        <v>-3288</v>
      </c>
      <c r="D35" s="34">
        <f>'І. Інф. до звіт.'!D31</f>
        <v>-2436</v>
      </c>
      <c r="E35" s="34">
        <f>'І. Інф. до звіт.'!E31</f>
        <v>-3123</v>
      </c>
      <c r="F35" s="34">
        <f>'І. Інф. до звіт.'!F31</f>
        <v>-2436</v>
      </c>
      <c r="G35" s="35">
        <f t="shared" si="0"/>
        <v>687</v>
      </c>
      <c r="H35" s="36">
        <f t="shared" si="1"/>
        <v>78.001921229586941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9.5" customHeight="1">
      <c r="A36" s="37" t="s">
        <v>47</v>
      </c>
      <c r="B36" s="38">
        <v>1020</v>
      </c>
      <c r="C36" s="35">
        <f t="shared" ref="C36:F36" si="2">SUM(C34:C35)</f>
        <v>-1470</v>
      </c>
      <c r="D36" s="35">
        <f t="shared" si="2"/>
        <v>-1357</v>
      </c>
      <c r="E36" s="35">
        <f t="shared" si="2"/>
        <v>-1623</v>
      </c>
      <c r="F36" s="35">
        <f t="shared" si="2"/>
        <v>-1357</v>
      </c>
      <c r="G36" s="35">
        <f t="shared" si="0"/>
        <v>266</v>
      </c>
      <c r="H36" s="36">
        <f t="shared" si="1"/>
        <v>83.6105976586568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9.5" customHeight="1">
      <c r="A37" s="37" t="s">
        <v>48</v>
      </c>
      <c r="B37" s="38">
        <v>1310</v>
      </c>
      <c r="C37" s="39">
        <f>'І. Інф. до звіт.'!C113</f>
        <v>-948</v>
      </c>
      <c r="D37" s="39">
        <f>'І. Інф. до звіт.'!D113</f>
        <v>-10</v>
      </c>
      <c r="E37" s="39">
        <f>'І. Інф. до звіт.'!E113</f>
        <v>-4</v>
      </c>
      <c r="F37" s="39">
        <f>'І. Інф. до звіт.'!F113</f>
        <v>-10</v>
      </c>
      <c r="G37" s="35">
        <f t="shared" si="0"/>
        <v>-6</v>
      </c>
      <c r="H37" s="36">
        <f t="shared" si="1"/>
        <v>250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9.5" customHeight="1">
      <c r="A38" s="40" t="s">
        <v>49</v>
      </c>
      <c r="B38" s="41">
        <v>1200</v>
      </c>
      <c r="C38" s="42">
        <f>'І. Інф. до звіт.'!C100</f>
        <v>-721</v>
      </c>
      <c r="D38" s="42">
        <f>'І. Інф. до звіт.'!D100</f>
        <v>273</v>
      </c>
      <c r="E38" s="42">
        <f>'І. Інф. до звіт.'!E100</f>
        <v>171</v>
      </c>
      <c r="F38" s="42">
        <f>'І. Інф. до звіт.'!F100</f>
        <v>273</v>
      </c>
      <c r="G38" s="43">
        <f t="shared" si="0"/>
        <v>102</v>
      </c>
      <c r="H38" s="44">
        <f t="shared" si="1"/>
        <v>159.64912280701756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8.5" customHeight="1">
      <c r="A39" s="209" t="s">
        <v>50</v>
      </c>
      <c r="B39" s="210"/>
      <c r="C39" s="210"/>
      <c r="D39" s="210"/>
      <c r="E39" s="210"/>
      <c r="F39" s="210"/>
      <c r="G39" s="210"/>
      <c r="H39" s="211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8.75" customHeight="1">
      <c r="A40" s="45" t="s">
        <v>51</v>
      </c>
      <c r="B40" s="46">
        <v>2111</v>
      </c>
      <c r="C40" s="47">
        <f>'ІІ. Розр. з бюджетом'!C24</f>
        <v>0</v>
      </c>
      <c r="D40" s="47">
        <f>'ІІ. Розр. з бюджетом'!D24</f>
        <v>0</v>
      </c>
      <c r="E40" s="47">
        <f>'ІІ. Розр. з бюджетом'!E24</f>
        <v>38</v>
      </c>
      <c r="F40" s="47">
        <f>'ІІ. Розр. з бюджетом'!F24</f>
        <v>0</v>
      </c>
      <c r="G40" s="31">
        <f t="shared" ref="G40:G45" si="3">F40-E40</f>
        <v>-38</v>
      </c>
      <c r="H40" s="32">
        <f t="shared" ref="H40:H45" si="4">(F40/E40)*100</f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37.5" customHeight="1">
      <c r="A41" s="33" t="s">
        <v>52</v>
      </c>
      <c r="B41" s="48">
        <v>2112</v>
      </c>
      <c r="C41" s="49">
        <f>'ІІ. Розр. з бюджетом'!C25</f>
        <v>0</v>
      </c>
      <c r="D41" s="49">
        <f>'ІІ. Розр. з бюджетом'!D25</f>
        <v>0</v>
      </c>
      <c r="E41" s="49">
        <f>'ІІ. Розр. з бюджетом'!E25</f>
        <v>0</v>
      </c>
      <c r="F41" s="49">
        <f>'ІІ. Розр. з бюджетом'!F25</f>
        <v>0</v>
      </c>
      <c r="G41" s="35">
        <f t="shared" si="3"/>
        <v>0</v>
      </c>
      <c r="H41" s="36" t="e">
        <f t="shared" si="4"/>
        <v>#DIV/0!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36.75" customHeight="1">
      <c r="A42" s="33" t="s">
        <v>53</v>
      </c>
      <c r="B42" s="20">
        <v>2113</v>
      </c>
      <c r="C42" s="49" t="str">
        <f>'ІІ. Розр. з бюджетом'!C26</f>
        <v>(    )</v>
      </c>
      <c r="D42" s="49" t="str">
        <f>'ІІ. Розр. з бюджетом'!D26</f>
        <v>(    )</v>
      </c>
      <c r="E42" s="49" t="str">
        <f>'ІІ. Розр. з бюджетом'!E26</f>
        <v>(    )</v>
      </c>
      <c r="F42" s="49" t="str">
        <f>'ІІ. Розр. з бюджетом'!F26</f>
        <v>(    )</v>
      </c>
      <c r="G42" s="35" t="e">
        <f t="shared" si="3"/>
        <v>#VALUE!</v>
      </c>
      <c r="H42" s="36" t="e">
        <f t="shared" si="4"/>
        <v>#VALUE!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42" customHeight="1">
      <c r="A43" s="33" t="s">
        <v>54</v>
      </c>
      <c r="B43" s="20">
        <v>2115</v>
      </c>
      <c r="C43" s="49">
        <f>'ІІ. Розр. з бюджетом'!C28</f>
        <v>0</v>
      </c>
      <c r="D43" s="49">
        <f>'ІІ. Розр. з бюджетом'!D28</f>
        <v>0</v>
      </c>
      <c r="E43" s="49">
        <f>'ІІ. Розр. з бюджетом'!E28</f>
        <v>0</v>
      </c>
      <c r="F43" s="49">
        <f>'ІІ. Розр. з бюджетом'!F28</f>
        <v>0</v>
      </c>
      <c r="G43" s="35">
        <f t="shared" si="3"/>
        <v>0</v>
      </c>
      <c r="H43" s="36" t="e">
        <f t="shared" si="4"/>
        <v>#DIV/0!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60.75" customHeight="1">
      <c r="A44" s="33" t="s">
        <v>55</v>
      </c>
      <c r="B44" s="20">
        <v>2131</v>
      </c>
      <c r="C44" s="34">
        <f>'ІІ. Розр. з бюджетом'!C39</f>
        <v>0</v>
      </c>
      <c r="D44" s="34">
        <v>41</v>
      </c>
      <c r="E44" s="34">
        <v>26</v>
      </c>
      <c r="F44" s="34">
        <v>41</v>
      </c>
      <c r="G44" s="35">
        <f t="shared" si="3"/>
        <v>15</v>
      </c>
      <c r="H44" s="36">
        <f t="shared" si="4"/>
        <v>157.69230769230768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22.5" customHeight="1">
      <c r="A45" s="40" t="s">
        <v>56</v>
      </c>
      <c r="B45" s="50">
        <v>2200</v>
      </c>
      <c r="C45" s="51">
        <f>'ІІ. Розр. з бюджетом'!C46</f>
        <v>535</v>
      </c>
      <c r="D45" s="51">
        <f>'ІІ. Розр. з бюджетом'!D46</f>
        <v>474</v>
      </c>
      <c r="E45" s="51">
        <f>'ІІ. Розр. з бюджетом'!E46</f>
        <v>612</v>
      </c>
      <c r="F45" s="51">
        <f>'ІІ. Розр. з бюджетом'!F46</f>
        <v>474</v>
      </c>
      <c r="G45" s="43">
        <f t="shared" si="3"/>
        <v>-138</v>
      </c>
      <c r="H45" s="44">
        <f t="shared" si="4"/>
        <v>77.450980392156865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28.5" customHeight="1">
      <c r="A46" s="209" t="s">
        <v>57</v>
      </c>
      <c r="B46" s="210"/>
      <c r="C46" s="210"/>
      <c r="D46" s="210"/>
      <c r="E46" s="210"/>
      <c r="F46" s="210"/>
      <c r="G46" s="210"/>
      <c r="H46" s="211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9.5" customHeight="1">
      <c r="A47" s="52" t="s">
        <v>58</v>
      </c>
      <c r="B47" s="53">
        <v>4000</v>
      </c>
      <c r="C47" s="54">
        <f>'IV кап.інв. V кред.'!H6</f>
        <v>69</v>
      </c>
      <c r="D47" s="54">
        <v>57</v>
      </c>
      <c r="E47" s="54">
        <f>'IV кап.інв. V кред.'!L6</f>
        <v>0</v>
      </c>
      <c r="F47" s="54">
        <f>'IV кап.інв. V кред.'!N6</f>
        <v>57</v>
      </c>
      <c r="G47" s="55">
        <f>F47-E47</f>
        <v>57</v>
      </c>
      <c r="H47" s="56" t="e">
        <f>(F47/E47)*100</f>
        <v>#DIV/0!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27" customHeight="1">
      <c r="A48" s="205" t="s">
        <v>59</v>
      </c>
      <c r="B48" s="206"/>
      <c r="C48" s="206"/>
      <c r="D48" s="206"/>
      <c r="E48" s="206"/>
      <c r="F48" s="206"/>
      <c r="G48" s="206"/>
      <c r="H48" s="20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56.25" customHeight="1">
      <c r="A49" s="45" t="s">
        <v>60</v>
      </c>
      <c r="B49" s="46">
        <v>5010</v>
      </c>
      <c r="C49" s="35">
        <f t="shared" ref="C49:F49" si="5">(C38/C34)*100</f>
        <v>-39.658965896589663</v>
      </c>
      <c r="D49" s="35">
        <f t="shared" si="5"/>
        <v>25.301204819277107</v>
      </c>
      <c r="E49" s="35">
        <f t="shared" si="5"/>
        <v>11.4</v>
      </c>
      <c r="F49" s="35">
        <f t="shared" si="5"/>
        <v>25.301204819277107</v>
      </c>
      <c r="G49" s="57" t="s">
        <v>61</v>
      </c>
      <c r="H49" s="58" t="s">
        <v>61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56.25" customHeight="1">
      <c r="A50" s="59" t="s">
        <v>62</v>
      </c>
      <c r="B50" s="60">
        <v>5020</v>
      </c>
      <c r="C50" s="35">
        <f t="shared" ref="C50:F50" si="6">(C38/C64)*100</f>
        <v>-4.9134523647267274</v>
      </c>
      <c r="D50" s="35">
        <f t="shared" si="6"/>
        <v>2.0779418480742882</v>
      </c>
      <c r="E50" s="35">
        <f t="shared" si="6"/>
        <v>1.3571428571428572</v>
      </c>
      <c r="F50" s="35" t="e">
        <f t="shared" si="6"/>
        <v>#VALUE!</v>
      </c>
      <c r="G50" s="61" t="s">
        <v>61</v>
      </c>
      <c r="H50" s="62" t="s">
        <v>61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56.25" customHeight="1">
      <c r="A51" s="33" t="s">
        <v>63</v>
      </c>
      <c r="B51" s="48">
        <v>5030</v>
      </c>
      <c r="C51" s="35">
        <f t="shared" ref="C51:F51" si="7">(C38/C72)*100</f>
        <v>-26.161103047895502</v>
      </c>
      <c r="D51" s="35">
        <f t="shared" si="7"/>
        <v>9.1365461847389557</v>
      </c>
      <c r="E51" s="35">
        <f t="shared" si="7"/>
        <v>6.5019011406844101</v>
      </c>
      <c r="F51" s="35" t="e">
        <f t="shared" si="7"/>
        <v>#VALUE!</v>
      </c>
      <c r="G51" s="61" t="s">
        <v>61</v>
      </c>
      <c r="H51" s="62" t="s">
        <v>61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56.25" customHeight="1">
      <c r="A52" s="33" t="s">
        <v>64</v>
      </c>
      <c r="B52" s="48">
        <v>5040</v>
      </c>
      <c r="C52" s="35">
        <f t="shared" ref="C52:F52" si="8">(C37/C34)*100</f>
        <v>-52.145214521452147</v>
      </c>
      <c r="D52" s="35">
        <f t="shared" si="8"/>
        <v>-0.92678405931417973</v>
      </c>
      <c r="E52" s="35">
        <f t="shared" si="8"/>
        <v>-0.26666666666666666</v>
      </c>
      <c r="F52" s="35">
        <f t="shared" si="8"/>
        <v>-0.92678405931417973</v>
      </c>
      <c r="G52" s="61" t="s">
        <v>61</v>
      </c>
      <c r="H52" s="62" t="s">
        <v>61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56.25" customHeight="1">
      <c r="A53" s="63" t="s">
        <v>65</v>
      </c>
      <c r="B53" s="64">
        <v>5050</v>
      </c>
      <c r="C53" s="35">
        <f t="shared" ref="C53:F53" si="9">C72/(C65+C66)</f>
        <v>0.23124685349890922</v>
      </c>
      <c r="D53" s="35">
        <f t="shared" si="9"/>
        <v>0.294384236453202</v>
      </c>
      <c r="E53" s="35">
        <f t="shared" si="9"/>
        <v>0.26379137412236708</v>
      </c>
      <c r="F53" s="35" t="e">
        <f t="shared" si="9"/>
        <v>#VALUE!</v>
      </c>
      <c r="G53" s="61" t="s">
        <v>61</v>
      </c>
      <c r="H53" s="62" t="s">
        <v>61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51.75" customHeight="1">
      <c r="A54" s="65" t="s">
        <v>66</v>
      </c>
      <c r="B54" s="25">
        <v>5060</v>
      </c>
      <c r="C54" s="35">
        <v>1</v>
      </c>
      <c r="D54" s="35">
        <f t="shared" ref="D54:F54" si="10">D59/D58</f>
        <v>0.68389093473321316</v>
      </c>
      <c r="E54" s="35">
        <f t="shared" si="10"/>
        <v>0.69148435662197127</v>
      </c>
      <c r="F54" s="35" t="e">
        <f t="shared" si="10"/>
        <v>#VALUE!</v>
      </c>
      <c r="G54" s="66" t="s">
        <v>61</v>
      </c>
      <c r="H54" s="67" t="s">
        <v>61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30" customHeight="1">
      <c r="A55" s="209" t="s">
        <v>67</v>
      </c>
      <c r="B55" s="210"/>
      <c r="C55" s="210"/>
      <c r="D55" s="210"/>
      <c r="E55" s="210"/>
      <c r="F55" s="210"/>
      <c r="G55" s="210"/>
      <c r="H55" s="211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9.5" customHeight="1">
      <c r="A56" s="45" t="s">
        <v>68</v>
      </c>
      <c r="B56" s="46">
        <v>6000</v>
      </c>
      <c r="C56" s="47">
        <v>10443</v>
      </c>
      <c r="D56" s="47">
        <v>9034</v>
      </c>
      <c r="E56" s="47">
        <v>8485</v>
      </c>
      <c r="F56" s="68" t="s">
        <v>61</v>
      </c>
      <c r="G56" s="69">
        <f t="shared" ref="G56:G72" si="11">D56-E56</f>
        <v>549</v>
      </c>
      <c r="H56" s="70">
        <f t="shared" ref="H56:H72" si="12">(D56/E56)*100</f>
        <v>106.47024160282852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9.5" customHeight="1">
      <c r="A57" s="59" t="s">
        <v>69</v>
      </c>
      <c r="B57" s="60">
        <v>6001</v>
      </c>
      <c r="C57" s="71">
        <f t="shared" ref="C57:E57" si="13">C58-C59</f>
        <v>9822</v>
      </c>
      <c r="D57" s="71">
        <f t="shared" si="13"/>
        <v>8069</v>
      </c>
      <c r="E57" s="71">
        <f t="shared" si="13"/>
        <v>7869</v>
      </c>
      <c r="F57" s="72" t="s">
        <v>61</v>
      </c>
      <c r="G57" s="73">
        <f t="shared" si="11"/>
        <v>200</v>
      </c>
      <c r="H57" s="74">
        <f t="shared" si="12"/>
        <v>102.5416190113102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9.5" customHeight="1">
      <c r="A58" s="59" t="s">
        <v>70</v>
      </c>
      <c r="B58" s="60">
        <v>6002</v>
      </c>
      <c r="C58" s="34">
        <v>25506</v>
      </c>
      <c r="D58" s="34">
        <v>25526</v>
      </c>
      <c r="E58" s="34">
        <v>25506</v>
      </c>
      <c r="F58" s="72" t="s">
        <v>61</v>
      </c>
      <c r="G58" s="73">
        <f t="shared" si="11"/>
        <v>20</v>
      </c>
      <c r="H58" s="74">
        <f t="shared" si="12"/>
        <v>100.07841292244962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9.5" customHeight="1">
      <c r="A59" s="59" t="s">
        <v>71</v>
      </c>
      <c r="B59" s="60">
        <v>6003</v>
      </c>
      <c r="C59" s="34">
        <v>15684</v>
      </c>
      <c r="D59" s="34">
        <v>17457</v>
      </c>
      <c r="E59" s="34">
        <v>17637</v>
      </c>
      <c r="F59" s="72" t="s">
        <v>61</v>
      </c>
      <c r="G59" s="73">
        <f t="shared" si="11"/>
        <v>-180</v>
      </c>
      <c r="H59" s="74">
        <f t="shared" si="12"/>
        <v>98.979418268412999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9.5" customHeight="1">
      <c r="A60" s="33" t="s">
        <v>72</v>
      </c>
      <c r="B60" s="48">
        <v>6010</v>
      </c>
      <c r="C60" s="34">
        <v>4231</v>
      </c>
      <c r="D60" s="34">
        <v>4104</v>
      </c>
      <c r="E60" s="34">
        <v>4115</v>
      </c>
      <c r="F60" s="72" t="s">
        <v>61</v>
      </c>
      <c r="G60" s="73">
        <f t="shared" si="11"/>
        <v>-11</v>
      </c>
      <c r="H60" s="74">
        <f t="shared" si="12"/>
        <v>99.732685297691376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9.5" customHeight="1">
      <c r="A61" s="33" t="s">
        <v>73</v>
      </c>
      <c r="B61" s="48">
        <v>6011</v>
      </c>
      <c r="C61" s="34">
        <v>124</v>
      </c>
      <c r="D61" s="34">
        <v>102</v>
      </c>
      <c r="E61" s="34">
        <v>123</v>
      </c>
      <c r="F61" s="72" t="s">
        <v>61</v>
      </c>
      <c r="G61" s="73">
        <f t="shared" si="11"/>
        <v>-21</v>
      </c>
      <c r="H61" s="74">
        <f t="shared" si="12"/>
        <v>82.926829268292678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9.5" customHeight="1">
      <c r="A62" s="33" t="s">
        <v>74</v>
      </c>
      <c r="B62" s="48">
        <v>6012</v>
      </c>
      <c r="C62" s="34">
        <v>3669</v>
      </c>
      <c r="D62" s="34">
        <v>3579</v>
      </c>
      <c r="E62" s="34">
        <v>3670</v>
      </c>
      <c r="F62" s="72" t="s">
        <v>61</v>
      </c>
      <c r="G62" s="73">
        <f t="shared" si="11"/>
        <v>-91</v>
      </c>
      <c r="H62" s="74">
        <f t="shared" si="12"/>
        <v>97.520435967302461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.75" customHeight="1">
      <c r="A63" s="33" t="s">
        <v>75</v>
      </c>
      <c r="B63" s="48">
        <v>6013</v>
      </c>
      <c r="C63" s="34">
        <v>134</v>
      </c>
      <c r="D63" s="34">
        <v>111</v>
      </c>
      <c r="E63" s="34">
        <v>159</v>
      </c>
      <c r="F63" s="72" t="s">
        <v>61</v>
      </c>
      <c r="G63" s="73">
        <f t="shared" si="11"/>
        <v>-48</v>
      </c>
      <c r="H63" s="74">
        <f t="shared" si="12"/>
        <v>69.811320754716974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9.5" customHeight="1">
      <c r="A64" s="37" t="s">
        <v>76</v>
      </c>
      <c r="B64" s="75">
        <v>6020</v>
      </c>
      <c r="C64" s="76">
        <v>14674</v>
      </c>
      <c r="D64" s="76">
        <v>13138</v>
      </c>
      <c r="E64" s="76">
        <v>12600</v>
      </c>
      <c r="F64" s="77" t="s">
        <v>61</v>
      </c>
      <c r="G64" s="71">
        <f t="shared" si="11"/>
        <v>538</v>
      </c>
      <c r="H64" s="78">
        <f t="shared" si="12"/>
        <v>104.26984126984127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9.5" customHeight="1">
      <c r="A65" s="33" t="s">
        <v>77</v>
      </c>
      <c r="B65" s="48">
        <v>6030</v>
      </c>
      <c r="C65" s="34"/>
      <c r="D65" s="34"/>
      <c r="E65" s="34"/>
      <c r="F65" s="72" t="s">
        <v>61</v>
      </c>
      <c r="G65" s="73">
        <f t="shared" si="11"/>
        <v>0</v>
      </c>
      <c r="H65" s="74" t="e">
        <f t="shared" si="12"/>
        <v>#DIV/0!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9.5" customHeight="1">
      <c r="A66" s="33" t="s">
        <v>78</v>
      </c>
      <c r="B66" s="48">
        <v>6040</v>
      </c>
      <c r="C66" s="34">
        <v>11918</v>
      </c>
      <c r="D66" s="34">
        <v>10150</v>
      </c>
      <c r="E66" s="34">
        <v>9970</v>
      </c>
      <c r="F66" s="72" t="s">
        <v>61</v>
      </c>
      <c r="G66" s="73">
        <f t="shared" si="11"/>
        <v>180</v>
      </c>
      <c r="H66" s="74">
        <f t="shared" si="12"/>
        <v>101.80541624874624</v>
      </c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9.5" customHeight="1">
      <c r="A67" s="33" t="s">
        <v>79</v>
      </c>
      <c r="B67" s="48">
        <v>6041</v>
      </c>
      <c r="C67" s="34">
        <v>45</v>
      </c>
      <c r="D67" s="34">
        <v>1</v>
      </c>
      <c r="E67" s="34">
        <v>15</v>
      </c>
      <c r="F67" s="72" t="s">
        <v>61</v>
      </c>
      <c r="G67" s="73">
        <f t="shared" si="11"/>
        <v>-14</v>
      </c>
      <c r="H67" s="74">
        <f t="shared" si="12"/>
        <v>6.666666666666667</v>
      </c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.75" customHeight="1">
      <c r="A68" s="33" t="s">
        <v>80</v>
      </c>
      <c r="B68" s="48">
        <v>6042</v>
      </c>
      <c r="C68" s="34"/>
      <c r="D68" s="34">
        <v>29</v>
      </c>
      <c r="E68" s="34">
        <v>12</v>
      </c>
      <c r="F68" s="72" t="s">
        <v>61</v>
      </c>
      <c r="G68" s="73">
        <f t="shared" si="11"/>
        <v>17</v>
      </c>
      <c r="H68" s="74">
        <f t="shared" si="12"/>
        <v>241.66666666666666</v>
      </c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9.5" customHeight="1">
      <c r="A69" s="37" t="s">
        <v>81</v>
      </c>
      <c r="B69" s="75">
        <v>6050</v>
      </c>
      <c r="C69" s="79">
        <v>11918</v>
      </c>
      <c r="D69" s="79">
        <v>10150</v>
      </c>
      <c r="E69" s="79">
        <v>9970</v>
      </c>
      <c r="F69" s="77" t="s">
        <v>61</v>
      </c>
      <c r="G69" s="71">
        <f t="shared" si="11"/>
        <v>180</v>
      </c>
      <c r="H69" s="78">
        <f t="shared" si="12"/>
        <v>101.80541624874624</v>
      </c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9.5" customHeight="1">
      <c r="A70" s="33" t="s">
        <v>82</v>
      </c>
      <c r="B70" s="48">
        <v>6060</v>
      </c>
      <c r="C70" s="34"/>
      <c r="D70" s="34"/>
      <c r="E70" s="34"/>
      <c r="F70" s="72" t="s">
        <v>61</v>
      </c>
      <c r="G70" s="73">
        <f t="shared" si="11"/>
        <v>0</v>
      </c>
      <c r="H70" s="74" t="e">
        <f t="shared" si="12"/>
        <v>#DIV/0!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8.75" customHeight="1">
      <c r="A71" s="33" t="s">
        <v>83</v>
      </c>
      <c r="B71" s="48">
        <v>6070</v>
      </c>
      <c r="C71" s="34"/>
      <c r="D71" s="34"/>
      <c r="E71" s="34"/>
      <c r="F71" s="72" t="s">
        <v>61</v>
      </c>
      <c r="G71" s="73">
        <f t="shared" si="11"/>
        <v>0</v>
      </c>
      <c r="H71" s="74" t="e">
        <f t="shared" si="12"/>
        <v>#DIV/0!</v>
      </c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9.5" customHeight="1">
      <c r="A72" s="40" t="s">
        <v>84</v>
      </c>
      <c r="B72" s="41">
        <v>6080</v>
      </c>
      <c r="C72" s="42">
        <v>2756</v>
      </c>
      <c r="D72" s="42">
        <v>2988</v>
      </c>
      <c r="E72" s="42">
        <v>2630</v>
      </c>
      <c r="F72" s="80" t="s">
        <v>61</v>
      </c>
      <c r="G72" s="81">
        <f t="shared" si="11"/>
        <v>358</v>
      </c>
      <c r="H72" s="82">
        <f t="shared" si="12"/>
        <v>113.61216730038022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48" customHeight="1">
      <c r="A73" s="205" t="s">
        <v>85</v>
      </c>
      <c r="B73" s="206"/>
      <c r="C73" s="206"/>
      <c r="D73" s="206"/>
      <c r="E73" s="206"/>
      <c r="F73" s="206"/>
      <c r="G73" s="206"/>
      <c r="H73" s="20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24" customHeight="1">
      <c r="A74" s="83" t="s">
        <v>86</v>
      </c>
      <c r="B74" s="84">
        <v>7000</v>
      </c>
      <c r="C74" s="29"/>
      <c r="D74" s="29"/>
      <c r="E74" s="29"/>
      <c r="F74" s="35">
        <f>'IV кап.інв. V кред.'!C38</f>
        <v>0</v>
      </c>
      <c r="G74" s="69">
        <f t="shared" ref="G74:G83" si="14">F74-E74</f>
        <v>0</v>
      </c>
      <c r="H74" s="70" t="e">
        <f t="shared" ref="H74:H83" si="15">(F74/E74)*100</f>
        <v>#DIV/0!</v>
      </c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9.5" customHeight="1">
      <c r="A75" s="37" t="s">
        <v>87</v>
      </c>
      <c r="B75" s="85" t="s">
        <v>88</v>
      </c>
      <c r="C75" s="35">
        <f t="shared" ref="C75:F75" si="16">SUM(C76:C78)</f>
        <v>0</v>
      </c>
      <c r="D75" s="35">
        <f t="shared" si="16"/>
        <v>0</v>
      </c>
      <c r="E75" s="35">
        <f t="shared" si="16"/>
        <v>0</v>
      </c>
      <c r="F75" s="35">
        <f t="shared" si="16"/>
        <v>0</v>
      </c>
      <c r="G75" s="73">
        <f t="shared" si="14"/>
        <v>0</v>
      </c>
      <c r="H75" s="74" t="e">
        <f t="shared" si="15"/>
        <v>#DIV/0!</v>
      </c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9.5" customHeight="1">
      <c r="A76" s="33" t="s">
        <v>89</v>
      </c>
      <c r="B76" s="86" t="s">
        <v>90</v>
      </c>
      <c r="C76" s="49">
        <f>'ІІІ. Рух грош. коштів'!C64</f>
        <v>0</v>
      </c>
      <c r="D76" s="49">
        <f>'ІІІ. Рух грош. коштів'!D64</f>
        <v>0</v>
      </c>
      <c r="E76" s="49">
        <f>'ІІІ. Рух грош. коштів'!E64</f>
        <v>0</v>
      </c>
      <c r="F76" s="49">
        <f>'ІІІ. Рух грош. коштів'!F64</f>
        <v>0</v>
      </c>
      <c r="G76" s="73">
        <f t="shared" si="14"/>
        <v>0</v>
      </c>
      <c r="H76" s="74" t="e">
        <f t="shared" si="15"/>
        <v>#DIV/0!</v>
      </c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9.5" customHeight="1">
      <c r="A77" s="33" t="s">
        <v>91</v>
      </c>
      <c r="B77" s="86" t="s">
        <v>92</v>
      </c>
      <c r="C77" s="49">
        <f>'ІІІ. Рух грош. коштів'!C15</f>
        <v>0</v>
      </c>
      <c r="D77" s="49">
        <f>'ІІІ. Рух грош. коштів'!D15</f>
        <v>0</v>
      </c>
      <c r="E77" s="49">
        <f>'ІІІ. Рух грош. коштів'!E15</f>
        <v>0</v>
      </c>
      <c r="F77" s="49">
        <f>'ІІІ. Рух грош. коштів'!F15</f>
        <v>0</v>
      </c>
      <c r="G77" s="73">
        <f t="shared" si="14"/>
        <v>0</v>
      </c>
      <c r="H77" s="74" t="e">
        <f t="shared" si="15"/>
        <v>#DIV/0!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9.5" customHeight="1">
      <c r="A78" s="33" t="s">
        <v>93</v>
      </c>
      <c r="B78" s="86" t="s">
        <v>94</v>
      </c>
      <c r="C78" s="49"/>
      <c r="D78" s="49"/>
      <c r="E78" s="49"/>
      <c r="F78" s="49"/>
      <c r="G78" s="73">
        <f t="shared" si="14"/>
        <v>0</v>
      </c>
      <c r="H78" s="74" t="e">
        <f t="shared" si="15"/>
        <v>#DIV/0!</v>
      </c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9.5" customHeight="1">
      <c r="A79" s="37" t="s">
        <v>95</v>
      </c>
      <c r="B79" s="85" t="s">
        <v>96</v>
      </c>
      <c r="C79" s="35">
        <f t="shared" ref="C79:F79" si="17">SUM(C80:C83)</f>
        <v>0</v>
      </c>
      <c r="D79" s="35">
        <f t="shared" si="17"/>
        <v>0</v>
      </c>
      <c r="E79" s="35">
        <f t="shared" si="17"/>
        <v>0</v>
      </c>
      <c r="F79" s="35">
        <f t="shared" si="17"/>
        <v>0</v>
      </c>
      <c r="G79" s="73">
        <f t="shared" si="14"/>
        <v>0</v>
      </c>
      <c r="H79" s="74" t="e">
        <f t="shared" si="15"/>
        <v>#DIV/0!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9.5" customHeight="1">
      <c r="A80" s="33" t="s">
        <v>89</v>
      </c>
      <c r="B80" s="86" t="s">
        <v>97</v>
      </c>
      <c r="C80" s="49">
        <f>'ІІІ. Рух грош. коштів'!C71</f>
        <v>0</v>
      </c>
      <c r="D80" s="49">
        <f>'ІІІ. Рух грош. коштів'!D71</f>
        <v>0</v>
      </c>
      <c r="E80" s="49">
        <f>'ІІІ. Рух грош. коштів'!E71</f>
        <v>0</v>
      </c>
      <c r="F80" s="49">
        <f>'ІІІ. Рух грош. коштів'!F71</f>
        <v>0</v>
      </c>
      <c r="G80" s="73">
        <f t="shared" si="14"/>
        <v>0</v>
      </c>
      <c r="H80" s="74" t="e">
        <f t="shared" si="15"/>
        <v>#DIV/0!</v>
      </c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9.5" customHeight="1">
      <c r="A81" s="33" t="s">
        <v>91</v>
      </c>
      <c r="B81" s="86" t="s">
        <v>98</v>
      </c>
      <c r="C81" s="49">
        <f>'ІІІ. Рух грош. коштів'!C24</f>
        <v>0</v>
      </c>
      <c r="D81" s="49">
        <f>'ІІІ. Рух грош. коштів'!D24</f>
        <v>0</v>
      </c>
      <c r="E81" s="49">
        <f>'ІІІ. Рух грош. коштів'!E24</f>
        <v>0</v>
      </c>
      <c r="F81" s="49">
        <f>'ІІІ. Рух грош. коштів'!F24</f>
        <v>0</v>
      </c>
      <c r="G81" s="73">
        <f t="shared" si="14"/>
        <v>0</v>
      </c>
      <c r="H81" s="74" t="e">
        <f t="shared" si="15"/>
        <v>#DIV/0!</v>
      </c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9.5" customHeight="1">
      <c r="A82" s="33" t="s">
        <v>93</v>
      </c>
      <c r="B82" s="86" t="s">
        <v>99</v>
      </c>
      <c r="C82" s="49"/>
      <c r="D82" s="49"/>
      <c r="E82" s="49"/>
      <c r="F82" s="49"/>
      <c r="G82" s="73">
        <f t="shared" si="14"/>
        <v>0</v>
      </c>
      <c r="H82" s="74" t="e">
        <f t="shared" si="15"/>
        <v>#DIV/0!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9.5" customHeight="1">
      <c r="A83" s="87" t="s">
        <v>100</v>
      </c>
      <c r="B83" s="41">
        <v>7050</v>
      </c>
      <c r="C83" s="42"/>
      <c r="D83" s="42"/>
      <c r="E83" s="42"/>
      <c r="F83" s="35">
        <f>'IV кап.інв. V кред.'!R38</f>
        <v>0</v>
      </c>
      <c r="G83" s="88">
        <f t="shared" si="14"/>
        <v>0</v>
      </c>
      <c r="H83" s="89" t="e">
        <f t="shared" si="15"/>
        <v>#DIV/0!</v>
      </c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66.75" customHeight="1">
      <c r="A84" s="205" t="s">
        <v>101</v>
      </c>
      <c r="B84" s="206"/>
      <c r="C84" s="206"/>
      <c r="D84" s="206"/>
      <c r="E84" s="206"/>
      <c r="F84" s="206"/>
      <c r="G84" s="206"/>
      <c r="H84" s="20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63.75" customHeight="1">
      <c r="A85" s="28" t="s">
        <v>102</v>
      </c>
      <c r="B85" s="90" t="s">
        <v>103</v>
      </c>
      <c r="C85" s="31">
        <f>SUM(C86:C90)</f>
        <v>7</v>
      </c>
      <c r="D85" s="31">
        <f t="shared" ref="D85:F85" si="18">SUM(D86:D90)</f>
        <v>5</v>
      </c>
      <c r="E85" s="31">
        <f t="shared" si="18"/>
        <v>6</v>
      </c>
      <c r="F85" s="31">
        <f t="shared" si="18"/>
        <v>5</v>
      </c>
      <c r="G85" s="31">
        <f t="shared" ref="G85:G105" si="19">F85-E85</f>
        <v>-1</v>
      </c>
      <c r="H85" s="32">
        <f t="shared" ref="H85:H105" si="20">(F85/E85)*100</f>
        <v>83.333333333333343</v>
      </c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8.75" customHeight="1">
      <c r="A86" s="33" t="s">
        <v>104</v>
      </c>
      <c r="B86" s="86" t="s">
        <v>105</v>
      </c>
      <c r="C86" s="49"/>
      <c r="D86" s="72"/>
      <c r="E86" s="49"/>
      <c r="F86" s="49"/>
      <c r="G86" s="73">
        <f t="shared" si="19"/>
        <v>0</v>
      </c>
      <c r="H86" s="74" t="e">
        <f t="shared" si="20"/>
        <v>#DIV/0!</v>
      </c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8.75" customHeight="1">
      <c r="A87" s="33" t="s">
        <v>106</v>
      </c>
      <c r="B87" s="86" t="s">
        <v>107</v>
      </c>
      <c r="C87" s="49"/>
      <c r="D87" s="72"/>
      <c r="E87" s="49"/>
      <c r="F87" s="49"/>
      <c r="G87" s="73">
        <f t="shared" si="19"/>
        <v>0</v>
      </c>
      <c r="H87" s="74" t="e">
        <f t="shared" si="20"/>
        <v>#DIV/0!</v>
      </c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8.75" customHeight="1">
      <c r="A88" s="33" t="s">
        <v>108</v>
      </c>
      <c r="B88" s="86" t="s">
        <v>109</v>
      </c>
      <c r="C88" s="49">
        <v>1</v>
      </c>
      <c r="D88" s="91">
        <v>1</v>
      </c>
      <c r="E88" s="49">
        <v>1</v>
      </c>
      <c r="F88" s="49">
        <v>1</v>
      </c>
      <c r="G88" s="73">
        <f t="shared" si="19"/>
        <v>0</v>
      </c>
      <c r="H88" s="74">
        <f t="shared" si="20"/>
        <v>100</v>
      </c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8.75" customHeight="1">
      <c r="A89" s="33" t="s">
        <v>110</v>
      </c>
      <c r="B89" s="86" t="s">
        <v>111</v>
      </c>
      <c r="C89" s="49">
        <v>3</v>
      </c>
      <c r="D89" s="91">
        <v>3</v>
      </c>
      <c r="E89" s="49">
        <v>3</v>
      </c>
      <c r="F89" s="49">
        <v>3</v>
      </c>
      <c r="G89" s="73">
        <f t="shared" si="19"/>
        <v>0</v>
      </c>
      <c r="H89" s="74">
        <f t="shared" si="20"/>
        <v>100</v>
      </c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8.75" customHeight="1">
      <c r="A90" s="33" t="s">
        <v>112</v>
      </c>
      <c r="B90" s="86" t="s">
        <v>113</v>
      </c>
      <c r="C90" s="49">
        <v>3</v>
      </c>
      <c r="D90" s="91">
        <v>1</v>
      </c>
      <c r="E90" s="49">
        <v>2</v>
      </c>
      <c r="F90" s="49">
        <v>1</v>
      </c>
      <c r="G90" s="73">
        <f t="shared" si="19"/>
        <v>-1</v>
      </c>
      <c r="H90" s="74">
        <f t="shared" si="20"/>
        <v>50</v>
      </c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9.5" customHeight="1">
      <c r="A91" s="37" t="s">
        <v>114</v>
      </c>
      <c r="B91" s="85" t="s">
        <v>115</v>
      </c>
      <c r="C91" s="35">
        <f t="shared" ref="C91:E91" si="21">SUM(C92:C96)</f>
        <v>1330</v>
      </c>
      <c r="D91" s="35">
        <f t="shared" si="21"/>
        <v>1082</v>
      </c>
      <c r="E91" s="35">
        <f t="shared" si="21"/>
        <v>1373</v>
      </c>
      <c r="F91" s="35">
        <f>SUM(F92:F96)</f>
        <v>1082</v>
      </c>
      <c r="G91" s="71">
        <f t="shared" si="19"/>
        <v>-291</v>
      </c>
      <c r="H91" s="78">
        <f t="shared" si="20"/>
        <v>78.805535324107794</v>
      </c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9.5" customHeight="1">
      <c r="A92" s="33" t="s">
        <v>104</v>
      </c>
      <c r="B92" s="86" t="s">
        <v>116</v>
      </c>
      <c r="C92" s="49"/>
      <c r="D92" s="72"/>
      <c r="E92" s="49"/>
      <c r="F92" s="49"/>
      <c r="G92" s="73">
        <f t="shared" si="19"/>
        <v>0</v>
      </c>
      <c r="H92" s="74" t="e">
        <f t="shared" si="20"/>
        <v>#DIV/0!</v>
      </c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9.5" customHeight="1">
      <c r="A93" s="33" t="s">
        <v>106</v>
      </c>
      <c r="B93" s="86" t="s">
        <v>117</v>
      </c>
      <c r="C93" s="49"/>
      <c r="D93" s="72"/>
      <c r="E93" s="49"/>
      <c r="F93" s="49"/>
      <c r="G93" s="73">
        <f t="shared" si="19"/>
        <v>0</v>
      </c>
      <c r="H93" s="74" t="e">
        <f t="shared" si="20"/>
        <v>#DIV/0!</v>
      </c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9.5" customHeight="1">
      <c r="A94" s="33" t="s">
        <v>108</v>
      </c>
      <c r="B94" s="86" t="s">
        <v>118</v>
      </c>
      <c r="C94" s="49">
        <v>250</v>
      </c>
      <c r="D94" s="91">
        <v>343</v>
      </c>
      <c r="E94" s="49">
        <v>310</v>
      </c>
      <c r="F94" s="49">
        <v>343</v>
      </c>
      <c r="G94" s="73">
        <f t="shared" si="19"/>
        <v>33</v>
      </c>
      <c r="H94" s="74">
        <f t="shared" si="20"/>
        <v>110.64516129032258</v>
      </c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9.5" customHeight="1">
      <c r="A95" s="33" t="s">
        <v>110</v>
      </c>
      <c r="B95" s="86" t="s">
        <v>119</v>
      </c>
      <c r="C95" s="49">
        <v>593</v>
      </c>
      <c r="D95" s="91">
        <v>606</v>
      </c>
      <c r="E95" s="49">
        <v>661</v>
      </c>
      <c r="F95" s="49">
        <v>606</v>
      </c>
      <c r="G95" s="73">
        <f t="shared" si="19"/>
        <v>-55</v>
      </c>
      <c r="H95" s="74">
        <f t="shared" si="20"/>
        <v>91.679273827534033</v>
      </c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9.5" customHeight="1">
      <c r="A96" s="33" t="s">
        <v>112</v>
      </c>
      <c r="B96" s="86" t="s">
        <v>120</v>
      </c>
      <c r="C96" s="49">
        <v>487</v>
      </c>
      <c r="D96" s="91">
        <v>133</v>
      </c>
      <c r="E96" s="49">
        <v>402</v>
      </c>
      <c r="F96" s="49">
        <v>133</v>
      </c>
      <c r="G96" s="73">
        <f t="shared" si="19"/>
        <v>-269</v>
      </c>
      <c r="H96" s="74">
        <f t="shared" si="20"/>
        <v>33.084577114427859</v>
      </c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43.5" customHeight="1">
      <c r="A97" s="37" t="s">
        <v>121</v>
      </c>
      <c r="B97" s="85" t="s">
        <v>122</v>
      </c>
      <c r="C97" s="35">
        <f>C91/C85/12*1000</f>
        <v>15833.333333333334</v>
      </c>
      <c r="D97" s="35">
        <f>(D91/D85)/12*1000</f>
        <v>18033.333333333336</v>
      </c>
      <c r="E97" s="35">
        <f>(E91/E85)/12*1000</f>
        <v>19069.444444444445</v>
      </c>
      <c r="F97" s="35">
        <f>(F91/F85)/12*1000</f>
        <v>18033.333333333336</v>
      </c>
      <c r="G97" s="71">
        <f t="shared" si="19"/>
        <v>-1036.1111111111095</v>
      </c>
      <c r="H97" s="78">
        <f t="shared" si="20"/>
        <v>94.566642388929353</v>
      </c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9.5" customHeight="1">
      <c r="A98" s="33" t="s">
        <v>123</v>
      </c>
      <c r="B98" s="86" t="s">
        <v>124</v>
      </c>
      <c r="C98" s="49"/>
      <c r="D98" s="72"/>
      <c r="E98" s="92"/>
      <c r="F98" s="92"/>
      <c r="G98" s="73">
        <f t="shared" si="19"/>
        <v>0</v>
      </c>
      <c r="H98" s="74" t="e">
        <f t="shared" si="20"/>
        <v>#DIV/0!</v>
      </c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9.5" customHeight="1">
      <c r="A99" s="33" t="s">
        <v>125</v>
      </c>
      <c r="B99" s="86" t="s">
        <v>126</v>
      </c>
      <c r="C99" s="49"/>
      <c r="D99" s="72"/>
      <c r="E99" s="92"/>
      <c r="F99" s="92"/>
      <c r="G99" s="73">
        <f t="shared" si="19"/>
        <v>0</v>
      </c>
      <c r="H99" s="74" t="e">
        <f t="shared" si="20"/>
        <v>#DIV/0!</v>
      </c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9.5" customHeight="1">
      <c r="A100" s="33" t="s">
        <v>108</v>
      </c>
      <c r="B100" s="86" t="s">
        <v>127</v>
      </c>
      <c r="C100" s="35">
        <f>SUM(C94/C88)/12*1000</f>
        <v>20833.333333333332</v>
      </c>
      <c r="D100" s="269">
        <f>SUM(D94/D88)/12*1000</f>
        <v>28583.333333333332</v>
      </c>
      <c r="E100" s="35">
        <f>SUM(E94/E88)/12*1000</f>
        <v>25833.333333333332</v>
      </c>
      <c r="F100" s="269">
        <f>SUM(F94/F88)/12*1000</f>
        <v>28583.333333333332</v>
      </c>
      <c r="G100" s="73">
        <f t="shared" si="19"/>
        <v>2750</v>
      </c>
      <c r="H100" s="74">
        <f t="shared" si="20"/>
        <v>110.64516129032258</v>
      </c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9.5" customHeight="1">
      <c r="A101" s="93" t="s">
        <v>128</v>
      </c>
      <c r="B101" s="94" t="s">
        <v>129</v>
      </c>
      <c r="C101" s="177">
        <v>20833.3</v>
      </c>
      <c r="D101" s="270">
        <v>27969.8</v>
      </c>
      <c r="E101" s="271">
        <v>25854</v>
      </c>
      <c r="F101" s="270">
        <v>27969.8</v>
      </c>
      <c r="G101" s="73">
        <f t="shared" si="19"/>
        <v>2115.7999999999993</v>
      </c>
      <c r="H101" s="74">
        <f t="shared" si="20"/>
        <v>108.18364663108223</v>
      </c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9.5" customHeight="1">
      <c r="A102" s="93" t="s">
        <v>130</v>
      </c>
      <c r="B102" s="94" t="s">
        <v>131</v>
      </c>
      <c r="C102" s="177"/>
      <c r="D102" s="270"/>
      <c r="E102" s="271"/>
      <c r="F102" s="270"/>
      <c r="G102" s="73">
        <f t="shared" si="19"/>
        <v>0</v>
      </c>
      <c r="H102" s="74" t="e">
        <f t="shared" si="20"/>
        <v>#DIV/0!</v>
      </c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9.5" customHeight="1">
      <c r="A103" s="93" t="s">
        <v>132</v>
      </c>
      <c r="B103" s="94" t="s">
        <v>133</v>
      </c>
      <c r="C103" s="95"/>
      <c r="D103" s="270">
        <v>613.5</v>
      </c>
      <c r="E103" s="271"/>
      <c r="F103" s="270">
        <v>613.5</v>
      </c>
      <c r="G103" s="73">
        <f t="shared" si="19"/>
        <v>613.5</v>
      </c>
      <c r="H103" s="74" t="e">
        <f t="shared" si="20"/>
        <v>#DIV/0!</v>
      </c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9.5" customHeight="1">
      <c r="A104" s="33" t="s">
        <v>134</v>
      </c>
      <c r="B104" s="86" t="s">
        <v>135</v>
      </c>
      <c r="C104" s="97">
        <f>C95/C89/12*1000</f>
        <v>16472.222222222223</v>
      </c>
      <c r="D104" s="162">
        <f>D95/D89/12*1000</f>
        <v>16833.333333333332</v>
      </c>
      <c r="E104" s="97">
        <f>(E95/E89)/12*1000</f>
        <v>18361.111111111109</v>
      </c>
      <c r="F104" s="97">
        <f>(F95/F89)/12*1000</f>
        <v>16833.333333333332</v>
      </c>
      <c r="G104" s="73">
        <f t="shared" si="19"/>
        <v>-1527.7777777777774</v>
      </c>
      <c r="H104" s="74">
        <f t="shared" si="20"/>
        <v>91.679273827534033</v>
      </c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9.5" customHeight="1">
      <c r="A105" s="65" t="s">
        <v>136</v>
      </c>
      <c r="B105" s="98" t="s">
        <v>137</v>
      </c>
      <c r="C105" s="99">
        <f>C96/C90/12*1000</f>
        <v>13527.777777777779</v>
      </c>
      <c r="D105" s="272">
        <f>D96/D90/12*1000</f>
        <v>11083.333333333334</v>
      </c>
      <c r="E105" s="100">
        <f>(E96/E90)/12*1000</f>
        <v>16750</v>
      </c>
      <c r="F105" s="100">
        <f>(F96/F90)/12*1000</f>
        <v>11083.333333333334</v>
      </c>
      <c r="G105" s="88">
        <f t="shared" si="19"/>
        <v>-5666.6666666666661</v>
      </c>
      <c r="H105" s="89">
        <f t="shared" si="20"/>
        <v>66.169154228855717</v>
      </c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9.5" customHeight="1">
      <c r="A106" s="101"/>
      <c r="B106" s="102"/>
      <c r="C106" s="174"/>
      <c r="D106" s="103"/>
      <c r="E106" s="104"/>
      <c r="F106" s="104"/>
      <c r="G106" s="104"/>
      <c r="H106" s="105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9.5" customHeight="1">
      <c r="A107" s="101"/>
      <c r="B107" s="102"/>
      <c r="C107" s="103"/>
      <c r="D107" s="103"/>
      <c r="E107" s="104"/>
      <c r="F107" s="104"/>
      <c r="G107" s="104"/>
      <c r="H107" s="105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8.75" customHeight="1">
      <c r="A108" s="106"/>
      <c r="B108" s="6"/>
      <c r="C108" s="6"/>
      <c r="D108" s="6"/>
      <c r="E108" s="6"/>
      <c r="F108" s="6"/>
      <c r="G108" s="6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07" t="s">
        <v>138</v>
      </c>
      <c r="B109" s="6"/>
      <c r="C109" s="208" t="s">
        <v>139</v>
      </c>
      <c r="D109" s="198"/>
      <c r="E109" s="198"/>
      <c r="F109" s="198"/>
      <c r="G109" s="199" t="s">
        <v>140</v>
      </c>
      <c r="H109" s="198"/>
      <c r="I109" s="19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3" t="s">
        <v>141</v>
      </c>
      <c r="B110" s="1"/>
      <c r="C110" s="199" t="s">
        <v>142</v>
      </c>
      <c r="D110" s="198"/>
      <c r="E110" s="198"/>
      <c r="F110" s="198"/>
      <c r="G110" s="199"/>
      <c r="H110" s="198"/>
      <c r="I110" s="19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06"/>
      <c r="B111" s="6"/>
      <c r="C111" s="6"/>
      <c r="D111" s="6"/>
      <c r="E111" s="6"/>
      <c r="F111" s="6"/>
      <c r="G111" s="6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06"/>
      <c r="B112" s="6"/>
      <c r="C112" s="6"/>
      <c r="D112" s="6"/>
      <c r="E112" s="6"/>
      <c r="F112" s="6"/>
      <c r="G112" s="6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06"/>
      <c r="B113" s="6"/>
      <c r="C113" s="6"/>
      <c r="D113" s="6"/>
      <c r="E113" s="6"/>
      <c r="F113" s="6"/>
      <c r="G113" s="6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06"/>
      <c r="B114" s="6"/>
      <c r="C114" s="6"/>
      <c r="D114" s="6"/>
      <c r="E114" s="6"/>
      <c r="F114" s="6"/>
      <c r="G114" s="6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06"/>
      <c r="B115" s="6"/>
      <c r="C115" s="6"/>
      <c r="D115" s="6"/>
      <c r="E115" s="6"/>
      <c r="F115" s="6"/>
      <c r="G115" s="6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06"/>
      <c r="B116" s="6"/>
      <c r="C116" s="6"/>
      <c r="D116" s="6"/>
      <c r="E116" s="6"/>
      <c r="F116" s="6"/>
      <c r="G116" s="6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06"/>
      <c r="B117" s="6"/>
      <c r="C117" s="6"/>
      <c r="D117" s="6"/>
      <c r="E117" s="6"/>
      <c r="F117" s="6"/>
      <c r="G117" s="6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06"/>
      <c r="B118" s="6"/>
      <c r="C118" s="6"/>
      <c r="D118" s="6"/>
      <c r="E118" s="6"/>
      <c r="F118" s="6"/>
      <c r="G118" s="6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06"/>
      <c r="B119" s="6"/>
      <c r="C119" s="6"/>
      <c r="D119" s="6"/>
      <c r="E119" s="6"/>
      <c r="F119" s="6"/>
      <c r="G119" s="6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06"/>
      <c r="B120" s="6"/>
      <c r="C120" s="6"/>
      <c r="D120" s="6"/>
      <c r="E120" s="6"/>
      <c r="F120" s="6"/>
      <c r="G120" s="6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06"/>
      <c r="B121" s="6"/>
      <c r="C121" s="6"/>
      <c r="D121" s="6"/>
      <c r="E121" s="6"/>
      <c r="F121" s="6"/>
      <c r="G121" s="6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06"/>
      <c r="B122" s="6"/>
      <c r="C122" s="6"/>
      <c r="D122" s="6"/>
      <c r="E122" s="6"/>
      <c r="F122" s="6"/>
      <c r="G122" s="6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06"/>
      <c r="B123" s="6"/>
      <c r="C123" s="6"/>
      <c r="D123" s="6"/>
      <c r="E123" s="6"/>
      <c r="F123" s="6"/>
      <c r="G123" s="6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06"/>
      <c r="B124" s="6"/>
      <c r="C124" s="6"/>
      <c r="D124" s="6"/>
      <c r="E124" s="6"/>
      <c r="F124" s="6"/>
      <c r="G124" s="6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06"/>
      <c r="B125" s="6"/>
      <c r="C125" s="6"/>
      <c r="D125" s="6"/>
      <c r="E125" s="6"/>
      <c r="F125" s="6"/>
      <c r="G125" s="6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06"/>
      <c r="B126" s="6"/>
      <c r="C126" s="6"/>
      <c r="D126" s="6"/>
      <c r="E126" s="6"/>
      <c r="F126" s="6"/>
      <c r="G126" s="6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06"/>
      <c r="B127" s="6"/>
      <c r="C127" s="6"/>
      <c r="D127" s="6"/>
      <c r="E127" s="6"/>
      <c r="F127" s="6"/>
      <c r="G127" s="6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06"/>
      <c r="B128" s="6"/>
      <c r="C128" s="6"/>
      <c r="D128" s="6"/>
      <c r="E128" s="6"/>
      <c r="F128" s="6"/>
      <c r="G128" s="6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06"/>
      <c r="B129" s="6"/>
      <c r="C129" s="6"/>
      <c r="D129" s="6"/>
      <c r="E129" s="6"/>
      <c r="F129" s="6"/>
      <c r="G129" s="6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06"/>
      <c r="B130" s="6"/>
      <c r="C130" s="6"/>
      <c r="D130" s="6"/>
      <c r="E130" s="6"/>
      <c r="F130" s="6"/>
      <c r="G130" s="6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06"/>
      <c r="B131" s="6"/>
      <c r="C131" s="6"/>
      <c r="D131" s="6"/>
      <c r="E131" s="6"/>
      <c r="F131" s="6"/>
      <c r="G131" s="6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06"/>
      <c r="B132" s="6"/>
      <c r="C132" s="6"/>
      <c r="D132" s="6"/>
      <c r="E132" s="6"/>
      <c r="F132" s="6"/>
      <c r="G132" s="6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06"/>
      <c r="B133" s="6"/>
      <c r="C133" s="6"/>
      <c r="D133" s="6"/>
      <c r="E133" s="6"/>
      <c r="F133" s="6"/>
      <c r="G133" s="6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06"/>
      <c r="B134" s="6"/>
      <c r="C134" s="6"/>
      <c r="D134" s="6"/>
      <c r="E134" s="6"/>
      <c r="F134" s="6"/>
      <c r="G134" s="6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06"/>
      <c r="B135" s="6"/>
      <c r="C135" s="6"/>
      <c r="D135" s="6"/>
      <c r="E135" s="6"/>
      <c r="F135" s="6"/>
      <c r="G135" s="6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06"/>
      <c r="B136" s="6"/>
      <c r="C136" s="6"/>
      <c r="D136" s="6"/>
      <c r="E136" s="6"/>
      <c r="F136" s="6"/>
      <c r="G136" s="6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06"/>
      <c r="B137" s="6"/>
      <c r="C137" s="6"/>
      <c r="D137" s="6"/>
      <c r="E137" s="6"/>
      <c r="F137" s="6"/>
      <c r="G137" s="6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06"/>
      <c r="B138" s="6"/>
      <c r="C138" s="6"/>
      <c r="D138" s="6"/>
      <c r="E138" s="6"/>
      <c r="F138" s="6"/>
      <c r="G138" s="6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06"/>
      <c r="B139" s="6"/>
      <c r="C139" s="6"/>
      <c r="D139" s="6"/>
      <c r="E139" s="6"/>
      <c r="F139" s="6"/>
      <c r="G139" s="6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06"/>
      <c r="B140" s="6"/>
      <c r="C140" s="6"/>
      <c r="D140" s="6"/>
      <c r="E140" s="6"/>
      <c r="F140" s="6"/>
      <c r="G140" s="6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06"/>
      <c r="B141" s="6"/>
      <c r="C141" s="6"/>
      <c r="D141" s="6"/>
      <c r="E141" s="6"/>
      <c r="F141" s="6"/>
      <c r="G141" s="6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06"/>
      <c r="B142" s="6"/>
      <c r="C142" s="6"/>
      <c r="D142" s="6"/>
      <c r="E142" s="6"/>
      <c r="F142" s="6"/>
      <c r="G142" s="6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06"/>
      <c r="B143" s="6"/>
      <c r="C143" s="6"/>
      <c r="D143" s="6"/>
      <c r="E143" s="6"/>
      <c r="F143" s="6"/>
      <c r="G143" s="6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06"/>
      <c r="B144" s="6"/>
      <c r="C144" s="6"/>
      <c r="D144" s="6"/>
      <c r="E144" s="6"/>
      <c r="F144" s="6"/>
      <c r="G144" s="6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06"/>
      <c r="B145" s="6"/>
      <c r="C145" s="6"/>
      <c r="D145" s="6"/>
      <c r="E145" s="6"/>
      <c r="F145" s="6"/>
      <c r="G145" s="6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06"/>
      <c r="B146" s="6"/>
      <c r="C146" s="6"/>
      <c r="D146" s="6"/>
      <c r="E146" s="6"/>
      <c r="F146" s="6"/>
      <c r="G146" s="6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06"/>
      <c r="B147" s="6"/>
      <c r="C147" s="6"/>
      <c r="D147" s="6"/>
      <c r="E147" s="6"/>
      <c r="F147" s="6"/>
      <c r="G147" s="6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06"/>
      <c r="B148" s="6"/>
      <c r="C148" s="6"/>
      <c r="D148" s="6"/>
      <c r="E148" s="6"/>
      <c r="F148" s="6"/>
      <c r="G148" s="6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06"/>
      <c r="B149" s="6"/>
      <c r="C149" s="6"/>
      <c r="D149" s="6"/>
      <c r="E149" s="6"/>
      <c r="F149" s="6"/>
      <c r="G149" s="6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06"/>
      <c r="B150" s="6"/>
      <c r="C150" s="6"/>
      <c r="D150" s="6"/>
      <c r="E150" s="6"/>
      <c r="F150" s="6"/>
      <c r="G150" s="6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06"/>
      <c r="B151" s="6"/>
      <c r="C151" s="6"/>
      <c r="D151" s="6"/>
      <c r="E151" s="6"/>
      <c r="F151" s="6"/>
      <c r="G151" s="6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06"/>
      <c r="B152" s="6"/>
      <c r="C152" s="6"/>
      <c r="D152" s="6"/>
      <c r="E152" s="6"/>
      <c r="F152" s="6"/>
      <c r="G152" s="6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06"/>
      <c r="B153" s="6"/>
      <c r="C153" s="6"/>
      <c r="D153" s="6"/>
      <c r="E153" s="6"/>
      <c r="F153" s="6"/>
      <c r="G153" s="6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06"/>
      <c r="B154" s="6"/>
      <c r="C154" s="6"/>
      <c r="D154" s="6"/>
      <c r="E154" s="6"/>
      <c r="F154" s="6"/>
      <c r="G154" s="6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06"/>
      <c r="B155" s="6"/>
      <c r="C155" s="6"/>
      <c r="D155" s="6"/>
      <c r="E155" s="6"/>
      <c r="F155" s="6"/>
      <c r="G155" s="6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06"/>
      <c r="B156" s="6"/>
      <c r="C156" s="6"/>
      <c r="D156" s="6"/>
      <c r="E156" s="6"/>
      <c r="F156" s="6"/>
      <c r="G156" s="6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06"/>
      <c r="B157" s="6"/>
      <c r="C157" s="6"/>
      <c r="D157" s="6"/>
      <c r="E157" s="6"/>
      <c r="F157" s="6"/>
      <c r="G157" s="6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06"/>
      <c r="B158" s="6"/>
      <c r="C158" s="6"/>
      <c r="D158" s="6"/>
      <c r="E158" s="6"/>
      <c r="F158" s="6"/>
      <c r="G158" s="6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06"/>
      <c r="B159" s="6"/>
      <c r="C159" s="6"/>
      <c r="D159" s="6"/>
      <c r="E159" s="6"/>
      <c r="F159" s="6"/>
      <c r="G159" s="6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06"/>
      <c r="B160" s="6"/>
      <c r="C160" s="6"/>
      <c r="D160" s="6"/>
      <c r="E160" s="6"/>
      <c r="F160" s="6"/>
      <c r="G160" s="6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06"/>
      <c r="B161" s="6"/>
      <c r="C161" s="6"/>
      <c r="D161" s="6"/>
      <c r="E161" s="6"/>
      <c r="F161" s="6"/>
      <c r="G161" s="6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06"/>
      <c r="B162" s="6"/>
      <c r="C162" s="6"/>
      <c r="D162" s="6"/>
      <c r="E162" s="6"/>
      <c r="F162" s="6"/>
      <c r="G162" s="6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06"/>
      <c r="B163" s="6"/>
      <c r="C163" s="6"/>
      <c r="D163" s="6"/>
      <c r="E163" s="6"/>
      <c r="F163" s="6"/>
      <c r="G163" s="6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06"/>
      <c r="B164" s="6"/>
      <c r="C164" s="6"/>
      <c r="D164" s="6"/>
      <c r="E164" s="6"/>
      <c r="F164" s="6"/>
      <c r="G164" s="6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06"/>
      <c r="B165" s="6"/>
      <c r="C165" s="6"/>
      <c r="D165" s="6"/>
      <c r="E165" s="6"/>
      <c r="F165" s="6"/>
      <c r="G165" s="6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06"/>
      <c r="B166" s="6"/>
      <c r="C166" s="6"/>
      <c r="D166" s="6"/>
      <c r="E166" s="6"/>
      <c r="F166" s="6"/>
      <c r="G166" s="6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06"/>
      <c r="B167" s="6"/>
      <c r="C167" s="6"/>
      <c r="D167" s="6"/>
      <c r="E167" s="6"/>
      <c r="F167" s="6"/>
      <c r="G167" s="6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06"/>
      <c r="B168" s="6"/>
      <c r="C168" s="6"/>
      <c r="D168" s="6"/>
      <c r="E168" s="6"/>
      <c r="F168" s="6"/>
      <c r="G168" s="6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06"/>
      <c r="B169" s="6"/>
      <c r="C169" s="6"/>
      <c r="D169" s="6"/>
      <c r="E169" s="6"/>
      <c r="F169" s="6"/>
      <c r="G169" s="6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06"/>
      <c r="B170" s="6"/>
      <c r="C170" s="6"/>
      <c r="D170" s="6"/>
      <c r="E170" s="6"/>
      <c r="F170" s="6"/>
      <c r="G170" s="6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06"/>
      <c r="B171" s="6"/>
      <c r="C171" s="6"/>
      <c r="D171" s="6"/>
      <c r="E171" s="6"/>
      <c r="F171" s="6"/>
      <c r="G171" s="6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06"/>
      <c r="B172" s="6"/>
      <c r="C172" s="6"/>
      <c r="D172" s="6"/>
      <c r="E172" s="6"/>
      <c r="F172" s="6"/>
      <c r="G172" s="6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06"/>
      <c r="B173" s="6"/>
      <c r="C173" s="6"/>
      <c r="D173" s="6"/>
      <c r="E173" s="6"/>
      <c r="F173" s="6"/>
      <c r="G173" s="6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06"/>
      <c r="B174" s="6"/>
      <c r="C174" s="6"/>
      <c r="D174" s="6"/>
      <c r="E174" s="6"/>
      <c r="F174" s="6"/>
      <c r="G174" s="6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06"/>
      <c r="B175" s="6"/>
      <c r="C175" s="6"/>
      <c r="D175" s="6"/>
      <c r="E175" s="6"/>
      <c r="F175" s="6"/>
      <c r="G175" s="6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06"/>
      <c r="B176" s="6"/>
      <c r="C176" s="6"/>
      <c r="D176" s="6"/>
      <c r="E176" s="6"/>
      <c r="F176" s="6"/>
      <c r="G176" s="6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06"/>
      <c r="B177" s="6"/>
      <c r="C177" s="6"/>
      <c r="D177" s="6"/>
      <c r="E177" s="6"/>
      <c r="F177" s="6"/>
      <c r="G177" s="6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06"/>
      <c r="B178" s="6"/>
      <c r="C178" s="6"/>
      <c r="D178" s="6"/>
      <c r="E178" s="6"/>
      <c r="F178" s="6"/>
      <c r="G178" s="6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06"/>
      <c r="B179" s="6"/>
      <c r="C179" s="6"/>
      <c r="D179" s="6"/>
      <c r="E179" s="6"/>
      <c r="F179" s="6"/>
      <c r="G179" s="6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06"/>
      <c r="B180" s="6"/>
      <c r="C180" s="6"/>
      <c r="D180" s="6"/>
      <c r="E180" s="6"/>
      <c r="F180" s="6"/>
      <c r="G180" s="6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06"/>
      <c r="B181" s="6"/>
      <c r="C181" s="6"/>
      <c r="D181" s="6"/>
      <c r="E181" s="6"/>
      <c r="F181" s="6"/>
      <c r="G181" s="6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06"/>
      <c r="B182" s="6"/>
      <c r="C182" s="6"/>
      <c r="D182" s="6"/>
      <c r="E182" s="6"/>
      <c r="F182" s="6"/>
      <c r="G182" s="6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06"/>
      <c r="B183" s="6"/>
      <c r="C183" s="6"/>
      <c r="D183" s="6"/>
      <c r="E183" s="6"/>
      <c r="F183" s="6"/>
      <c r="G183" s="6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06"/>
      <c r="B184" s="6"/>
      <c r="C184" s="6"/>
      <c r="D184" s="6"/>
      <c r="E184" s="6"/>
      <c r="F184" s="6"/>
      <c r="G184" s="6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06"/>
      <c r="B185" s="6"/>
      <c r="C185" s="6"/>
      <c r="D185" s="6"/>
      <c r="E185" s="6"/>
      <c r="F185" s="6"/>
      <c r="G185" s="6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06"/>
      <c r="B186" s="6"/>
      <c r="C186" s="6"/>
      <c r="D186" s="6"/>
      <c r="E186" s="6"/>
      <c r="F186" s="6"/>
      <c r="G186" s="6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06"/>
      <c r="B187" s="6"/>
      <c r="C187" s="6"/>
      <c r="D187" s="6"/>
      <c r="E187" s="6"/>
      <c r="F187" s="6"/>
      <c r="G187" s="6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06"/>
      <c r="B188" s="6"/>
      <c r="C188" s="6"/>
      <c r="D188" s="6"/>
      <c r="E188" s="6"/>
      <c r="F188" s="6"/>
      <c r="G188" s="6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06"/>
      <c r="B189" s="6"/>
      <c r="C189" s="6"/>
      <c r="D189" s="6"/>
      <c r="E189" s="6"/>
      <c r="F189" s="6"/>
      <c r="G189" s="6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06"/>
      <c r="B190" s="6"/>
      <c r="C190" s="6"/>
      <c r="D190" s="6"/>
      <c r="E190" s="6"/>
      <c r="F190" s="6"/>
      <c r="G190" s="6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06"/>
      <c r="B191" s="6"/>
      <c r="C191" s="6"/>
      <c r="D191" s="6"/>
      <c r="E191" s="6"/>
      <c r="F191" s="6"/>
      <c r="G191" s="6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06"/>
      <c r="B192" s="6"/>
      <c r="C192" s="6"/>
      <c r="D192" s="6"/>
      <c r="E192" s="6"/>
      <c r="F192" s="6"/>
      <c r="G192" s="6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06"/>
      <c r="B193" s="6"/>
      <c r="C193" s="6"/>
      <c r="D193" s="6"/>
      <c r="E193" s="6"/>
      <c r="F193" s="6"/>
      <c r="G193" s="6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06"/>
      <c r="B194" s="6"/>
      <c r="C194" s="6"/>
      <c r="D194" s="6"/>
      <c r="E194" s="6"/>
      <c r="F194" s="6"/>
      <c r="G194" s="6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06"/>
      <c r="B195" s="6"/>
      <c r="C195" s="6"/>
      <c r="D195" s="6"/>
      <c r="E195" s="6"/>
      <c r="F195" s="6"/>
      <c r="G195" s="6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06"/>
      <c r="B196" s="6"/>
      <c r="C196" s="6"/>
      <c r="D196" s="6"/>
      <c r="E196" s="6"/>
      <c r="F196" s="6"/>
      <c r="G196" s="6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06"/>
      <c r="B197" s="6"/>
      <c r="C197" s="6"/>
      <c r="D197" s="6"/>
      <c r="E197" s="6"/>
      <c r="F197" s="6"/>
      <c r="G197" s="6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06"/>
      <c r="B198" s="6"/>
      <c r="C198" s="6"/>
      <c r="D198" s="6"/>
      <c r="E198" s="6"/>
      <c r="F198" s="6"/>
      <c r="G198" s="6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06"/>
      <c r="B199" s="6"/>
      <c r="C199" s="6"/>
      <c r="D199" s="6"/>
      <c r="E199" s="6"/>
      <c r="F199" s="6"/>
      <c r="G199" s="6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06"/>
      <c r="B200" s="6"/>
      <c r="C200" s="6"/>
      <c r="D200" s="6"/>
      <c r="E200" s="6"/>
      <c r="F200" s="6"/>
      <c r="G200" s="6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06"/>
      <c r="B201" s="6"/>
      <c r="C201" s="6"/>
      <c r="D201" s="6"/>
      <c r="E201" s="6"/>
      <c r="F201" s="6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06"/>
      <c r="B202" s="6"/>
      <c r="C202" s="6"/>
      <c r="D202" s="6"/>
      <c r="E202" s="6"/>
      <c r="F202" s="6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06"/>
      <c r="B203" s="6"/>
      <c r="C203" s="6"/>
      <c r="D203" s="6"/>
      <c r="E203" s="6"/>
      <c r="F203" s="6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06"/>
      <c r="B204" s="6"/>
      <c r="C204" s="6"/>
      <c r="D204" s="6"/>
      <c r="E204" s="6"/>
      <c r="F204" s="6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06"/>
      <c r="B205" s="6"/>
      <c r="C205" s="6"/>
      <c r="D205" s="6"/>
      <c r="E205" s="6"/>
      <c r="F205" s="6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06"/>
      <c r="B206" s="6"/>
      <c r="C206" s="6"/>
      <c r="D206" s="6"/>
      <c r="E206" s="6"/>
      <c r="F206" s="6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06"/>
      <c r="B207" s="6"/>
      <c r="C207" s="6"/>
      <c r="D207" s="6"/>
      <c r="E207" s="6"/>
      <c r="F207" s="6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06"/>
      <c r="B208" s="6"/>
      <c r="C208" s="6"/>
      <c r="D208" s="6"/>
      <c r="E208" s="6"/>
      <c r="F208" s="6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06"/>
      <c r="B209" s="6"/>
      <c r="C209" s="6"/>
      <c r="D209" s="6"/>
      <c r="E209" s="6"/>
      <c r="F209" s="6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06"/>
      <c r="B210" s="6"/>
      <c r="C210" s="6"/>
      <c r="D210" s="6"/>
      <c r="E210" s="6"/>
      <c r="F210" s="6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06"/>
      <c r="B211" s="6"/>
      <c r="C211" s="6"/>
      <c r="D211" s="6"/>
      <c r="E211" s="6"/>
      <c r="F211" s="6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06"/>
      <c r="B212" s="6"/>
      <c r="C212" s="6"/>
      <c r="D212" s="6"/>
      <c r="E212" s="6"/>
      <c r="F212" s="6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06"/>
      <c r="B213" s="6"/>
      <c r="C213" s="6"/>
      <c r="D213" s="6"/>
      <c r="E213" s="6"/>
      <c r="F213" s="6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06"/>
      <c r="B214" s="6"/>
      <c r="C214" s="6"/>
      <c r="D214" s="6"/>
      <c r="E214" s="6"/>
      <c r="F214" s="6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06"/>
      <c r="B215" s="6"/>
      <c r="C215" s="6"/>
      <c r="D215" s="6"/>
      <c r="E215" s="6"/>
      <c r="F215" s="6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06"/>
      <c r="B216" s="6"/>
      <c r="C216" s="6"/>
      <c r="D216" s="6"/>
      <c r="E216" s="6"/>
      <c r="F216" s="6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06"/>
      <c r="B217" s="6"/>
      <c r="C217" s="6"/>
      <c r="D217" s="6"/>
      <c r="E217" s="6"/>
      <c r="F217" s="6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06"/>
      <c r="B218" s="6"/>
      <c r="C218" s="6"/>
      <c r="D218" s="6"/>
      <c r="E218" s="6"/>
      <c r="F218" s="6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06"/>
      <c r="B219" s="6"/>
      <c r="C219" s="6"/>
      <c r="D219" s="6"/>
      <c r="E219" s="6"/>
      <c r="F219" s="6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06"/>
      <c r="B220" s="6"/>
      <c r="C220" s="6"/>
      <c r="D220" s="6"/>
      <c r="E220" s="6"/>
      <c r="F220" s="6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06"/>
      <c r="B221" s="6"/>
      <c r="C221" s="6"/>
      <c r="D221" s="6"/>
      <c r="E221" s="6"/>
      <c r="F221" s="6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06"/>
      <c r="B222" s="6"/>
      <c r="C222" s="6"/>
      <c r="D222" s="6"/>
      <c r="E222" s="6"/>
      <c r="F222" s="6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06"/>
      <c r="B223" s="6"/>
      <c r="C223" s="6"/>
      <c r="D223" s="6"/>
      <c r="E223" s="6"/>
      <c r="F223" s="6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06"/>
      <c r="B224" s="6"/>
      <c r="C224" s="6"/>
      <c r="D224" s="6"/>
      <c r="E224" s="6"/>
      <c r="F224" s="6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06"/>
      <c r="B225" s="6"/>
      <c r="C225" s="6"/>
      <c r="D225" s="6"/>
      <c r="E225" s="6"/>
      <c r="F225" s="6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06"/>
      <c r="B226" s="6"/>
      <c r="C226" s="6"/>
      <c r="D226" s="6"/>
      <c r="E226" s="6"/>
      <c r="F226" s="6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06"/>
      <c r="B227" s="6"/>
      <c r="C227" s="6"/>
      <c r="D227" s="6"/>
      <c r="E227" s="6"/>
      <c r="F227" s="6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06"/>
      <c r="B228" s="6"/>
      <c r="C228" s="6"/>
      <c r="D228" s="6"/>
      <c r="E228" s="6"/>
      <c r="F228" s="6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06"/>
      <c r="B229" s="6"/>
      <c r="C229" s="6"/>
      <c r="D229" s="6"/>
      <c r="E229" s="6"/>
      <c r="F229" s="6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06"/>
      <c r="B230" s="6"/>
      <c r="C230" s="6"/>
      <c r="D230" s="6"/>
      <c r="E230" s="6"/>
      <c r="F230" s="6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06"/>
      <c r="B231" s="6"/>
      <c r="C231" s="6"/>
      <c r="D231" s="6"/>
      <c r="E231" s="6"/>
      <c r="F231" s="6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06"/>
      <c r="B232" s="6"/>
      <c r="C232" s="6"/>
      <c r="D232" s="6"/>
      <c r="E232" s="6"/>
      <c r="F232" s="6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06"/>
      <c r="B233" s="6"/>
      <c r="C233" s="6"/>
      <c r="D233" s="6"/>
      <c r="E233" s="6"/>
      <c r="F233" s="6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06"/>
      <c r="B234" s="6"/>
      <c r="C234" s="6"/>
      <c r="D234" s="6"/>
      <c r="E234" s="6"/>
      <c r="F234" s="6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06"/>
      <c r="B235" s="6"/>
      <c r="C235" s="6"/>
      <c r="D235" s="6"/>
      <c r="E235" s="6"/>
      <c r="F235" s="6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06"/>
      <c r="B236" s="6"/>
      <c r="C236" s="6"/>
      <c r="D236" s="6"/>
      <c r="E236" s="6"/>
      <c r="F236" s="6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06"/>
      <c r="B237" s="6"/>
      <c r="C237" s="6"/>
      <c r="D237" s="6"/>
      <c r="E237" s="6"/>
      <c r="F237" s="6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06"/>
      <c r="B238" s="6"/>
      <c r="C238" s="6"/>
      <c r="D238" s="6"/>
      <c r="E238" s="6"/>
      <c r="F238" s="6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06"/>
      <c r="B239" s="6"/>
      <c r="C239" s="6"/>
      <c r="D239" s="6"/>
      <c r="E239" s="6"/>
      <c r="F239" s="6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06"/>
      <c r="B240" s="6"/>
      <c r="C240" s="6"/>
      <c r="D240" s="6"/>
      <c r="E240" s="6"/>
      <c r="F240" s="6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06"/>
      <c r="B241" s="6"/>
      <c r="C241" s="6"/>
      <c r="D241" s="6"/>
      <c r="E241" s="6"/>
      <c r="F241" s="6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06"/>
      <c r="B242" s="6"/>
      <c r="C242" s="6"/>
      <c r="D242" s="6"/>
      <c r="E242" s="6"/>
      <c r="F242" s="6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06"/>
      <c r="B243" s="6"/>
      <c r="C243" s="6"/>
      <c r="D243" s="6"/>
      <c r="E243" s="6"/>
      <c r="F243" s="6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06"/>
      <c r="B244" s="6"/>
      <c r="C244" s="6"/>
      <c r="D244" s="6"/>
      <c r="E244" s="6"/>
      <c r="F244" s="6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06"/>
      <c r="B245" s="6"/>
      <c r="C245" s="6"/>
      <c r="D245" s="6"/>
      <c r="E245" s="6"/>
      <c r="F245" s="6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06"/>
      <c r="B246" s="6"/>
      <c r="C246" s="6"/>
      <c r="D246" s="6"/>
      <c r="E246" s="6"/>
      <c r="F246" s="6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06"/>
      <c r="B247" s="6"/>
      <c r="C247" s="6"/>
      <c r="D247" s="6"/>
      <c r="E247" s="6"/>
      <c r="F247" s="6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06"/>
      <c r="B248" s="6"/>
      <c r="C248" s="6"/>
      <c r="D248" s="6"/>
      <c r="E248" s="6"/>
      <c r="F248" s="6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06"/>
      <c r="B249" s="6"/>
      <c r="C249" s="6"/>
      <c r="D249" s="6"/>
      <c r="E249" s="6"/>
      <c r="F249" s="6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06"/>
      <c r="B250" s="6"/>
      <c r="C250" s="6"/>
      <c r="D250" s="6"/>
      <c r="E250" s="6"/>
      <c r="F250" s="6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06"/>
      <c r="B251" s="6"/>
      <c r="C251" s="6"/>
      <c r="D251" s="6"/>
      <c r="E251" s="6"/>
      <c r="F251" s="6"/>
      <c r="G251" s="6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06"/>
      <c r="B252" s="6"/>
      <c r="C252" s="6"/>
      <c r="D252" s="6"/>
      <c r="E252" s="6"/>
      <c r="F252" s="6"/>
      <c r="G252" s="6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06"/>
      <c r="B253" s="6"/>
      <c r="C253" s="6"/>
      <c r="D253" s="6"/>
      <c r="E253" s="6"/>
      <c r="F253" s="6"/>
      <c r="G253" s="6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06"/>
      <c r="B254" s="6"/>
      <c r="C254" s="6"/>
      <c r="D254" s="6"/>
      <c r="E254" s="6"/>
      <c r="F254" s="6"/>
      <c r="G254" s="6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06"/>
      <c r="B255" s="6"/>
      <c r="C255" s="6"/>
      <c r="D255" s="6"/>
      <c r="E255" s="6"/>
      <c r="F255" s="6"/>
      <c r="G255" s="6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06"/>
      <c r="B256" s="6"/>
      <c r="C256" s="6"/>
      <c r="D256" s="6"/>
      <c r="E256" s="6"/>
      <c r="F256" s="6"/>
      <c r="G256" s="6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06"/>
      <c r="B257" s="6"/>
      <c r="C257" s="6"/>
      <c r="D257" s="6"/>
      <c r="E257" s="6"/>
      <c r="F257" s="6"/>
      <c r="G257" s="6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06"/>
      <c r="B258" s="6"/>
      <c r="C258" s="6"/>
      <c r="D258" s="6"/>
      <c r="E258" s="6"/>
      <c r="F258" s="6"/>
      <c r="G258" s="6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06"/>
      <c r="B259" s="6"/>
      <c r="C259" s="6"/>
      <c r="D259" s="6"/>
      <c r="E259" s="6"/>
      <c r="F259" s="6"/>
      <c r="G259" s="6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06"/>
      <c r="B260" s="6"/>
      <c r="C260" s="6"/>
      <c r="D260" s="6"/>
      <c r="E260" s="6"/>
      <c r="F260" s="6"/>
      <c r="G260" s="6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06"/>
      <c r="B261" s="6"/>
      <c r="C261" s="6"/>
      <c r="D261" s="6"/>
      <c r="E261" s="6"/>
      <c r="F261" s="6"/>
      <c r="G261" s="6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06"/>
      <c r="B262" s="6"/>
      <c r="C262" s="6"/>
      <c r="D262" s="6"/>
      <c r="E262" s="6"/>
      <c r="F262" s="6"/>
      <c r="G262" s="6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06"/>
      <c r="B263" s="6"/>
      <c r="C263" s="6"/>
      <c r="D263" s="6"/>
      <c r="E263" s="6"/>
      <c r="F263" s="6"/>
      <c r="G263" s="6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06"/>
      <c r="B264" s="6"/>
      <c r="C264" s="6"/>
      <c r="D264" s="6"/>
      <c r="E264" s="6"/>
      <c r="F264" s="6"/>
      <c r="G264" s="6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06"/>
      <c r="B265" s="6"/>
      <c r="C265" s="6"/>
      <c r="D265" s="6"/>
      <c r="E265" s="6"/>
      <c r="F265" s="6"/>
      <c r="G265" s="6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06"/>
      <c r="B266" s="6"/>
      <c r="C266" s="6"/>
      <c r="D266" s="6"/>
      <c r="E266" s="6"/>
      <c r="F266" s="6"/>
      <c r="G266" s="6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06"/>
      <c r="B267" s="6"/>
      <c r="C267" s="6"/>
      <c r="D267" s="6"/>
      <c r="E267" s="6"/>
      <c r="F267" s="6"/>
      <c r="G267" s="6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06"/>
      <c r="B268" s="6"/>
      <c r="C268" s="6"/>
      <c r="D268" s="6"/>
      <c r="E268" s="6"/>
      <c r="F268" s="6"/>
      <c r="G268" s="6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8"/>
      <c r="B269" s="6"/>
      <c r="C269" s="6"/>
      <c r="D269" s="6"/>
      <c r="E269" s="6"/>
      <c r="F269" s="6"/>
      <c r="G269" s="6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8"/>
      <c r="B270" s="6"/>
      <c r="C270" s="6"/>
      <c r="D270" s="6"/>
      <c r="E270" s="6"/>
      <c r="F270" s="6"/>
      <c r="G270" s="6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8"/>
      <c r="B271" s="6"/>
      <c r="C271" s="6"/>
      <c r="D271" s="6"/>
      <c r="E271" s="6"/>
      <c r="F271" s="6"/>
      <c r="G271" s="6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8"/>
      <c r="B272" s="6"/>
      <c r="C272" s="6"/>
      <c r="D272" s="6"/>
      <c r="E272" s="6"/>
      <c r="F272" s="6"/>
      <c r="G272" s="6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8"/>
      <c r="B273" s="6"/>
      <c r="C273" s="6"/>
      <c r="D273" s="6"/>
      <c r="E273" s="6"/>
      <c r="F273" s="6"/>
      <c r="G273" s="6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8"/>
      <c r="B274" s="6"/>
      <c r="C274" s="6"/>
      <c r="D274" s="6"/>
      <c r="E274" s="6"/>
      <c r="F274" s="6"/>
      <c r="G274" s="6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8"/>
      <c r="B275" s="6"/>
      <c r="C275" s="6"/>
      <c r="D275" s="6"/>
      <c r="E275" s="6"/>
      <c r="F275" s="6"/>
      <c r="G275" s="6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8"/>
      <c r="B276" s="6"/>
      <c r="C276" s="6"/>
      <c r="D276" s="6"/>
      <c r="E276" s="6"/>
      <c r="F276" s="6"/>
      <c r="G276" s="6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8"/>
      <c r="B277" s="6"/>
      <c r="C277" s="6"/>
      <c r="D277" s="6"/>
      <c r="E277" s="6"/>
      <c r="F277" s="6"/>
      <c r="G277" s="6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8"/>
      <c r="B278" s="6"/>
      <c r="C278" s="6"/>
      <c r="D278" s="6"/>
      <c r="E278" s="6"/>
      <c r="F278" s="6"/>
      <c r="G278" s="6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8"/>
      <c r="B279" s="6"/>
      <c r="C279" s="6"/>
      <c r="D279" s="6"/>
      <c r="E279" s="6"/>
      <c r="F279" s="6"/>
      <c r="G279" s="6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8"/>
      <c r="B280" s="6"/>
      <c r="C280" s="6"/>
      <c r="D280" s="6"/>
      <c r="E280" s="6"/>
      <c r="F280" s="6"/>
      <c r="G280" s="6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8"/>
      <c r="B281" s="6"/>
      <c r="C281" s="6"/>
      <c r="D281" s="6"/>
      <c r="E281" s="6"/>
      <c r="F281" s="6"/>
      <c r="G281" s="6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8"/>
      <c r="B282" s="6"/>
      <c r="C282" s="6"/>
      <c r="D282" s="6"/>
      <c r="E282" s="6"/>
      <c r="F282" s="6"/>
      <c r="G282" s="6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8"/>
      <c r="B283" s="6"/>
      <c r="C283" s="6"/>
      <c r="D283" s="6"/>
      <c r="E283" s="6"/>
      <c r="F283" s="6"/>
      <c r="G283" s="6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8"/>
      <c r="B284" s="6"/>
      <c r="C284" s="6"/>
      <c r="D284" s="6"/>
      <c r="E284" s="6"/>
      <c r="F284" s="6"/>
      <c r="G284" s="6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8"/>
      <c r="B285" s="6"/>
      <c r="C285" s="6"/>
      <c r="D285" s="6"/>
      <c r="E285" s="6"/>
      <c r="F285" s="6"/>
      <c r="G285" s="6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8"/>
      <c r="B286" s="6"/>
      <c r="C286" s="6"/>
      <c r="D286" s="6"/>
      <c r="E286" s="6"/>
      <c r="F286" s="6"/>
      <c r="G286" s="6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8"/>
      <c r="B287" s="6"/>
      <c r="C287" s="6"/>
      <c r="D287" s="6"/>
      <c r="E287" s="6"/>
      <c r="F287" s="6"/>
      <c r="G287" s="6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8"/>
      <c r="B288" s="6"/>
      <c r="C288" s="6"/>
      <c r="D288" s="6"/>
      <c r="E288" s="6"/>
      <c r="F288" s="6"/>
      <c r="G288" s="6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8"/>
      <c r="B289" s="6"/>
      <c r="C289" s="6"/>
      <c r="D289" s="6"/>
      <c r="E289" s="6"/>
      <c r="F289" s="6"/>
      <c r="G289" s="6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8"/>
      <c r="B290" s="6"/>
      <c r="C290" s="6"/>
      <c r="D290" s="6"/>
      <c r="E290" s="6"/>
      <c r="F290" s="6"/>
      <c r="G290" s="6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8"/>
      <c r="B291" s="6"/>
      <c r="C291" s="6"/>
      <c r="D291" s="6"/>
      <c r="E291" s="6"/>
      <c r="F291" s="6"/>
      <c r="G291" s="6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8"/>
      <c r="B292" s="6"/>
      <c r="C292" s="6"/>
      <c r="D292" s="6"/>
      <c r="E292" s="6"/>
      <c r="F292" s="6"/>
      <c r="G292" s="6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8"/>
      <c r="B293" s="6"/>
      <c r="C293" s="6"/>
      <c r="D293" s="6"/>
      <c r="E293" s="6"/>
      <c r="F293" s="6"/>
      <c r="G293" s="6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8"/>
      <c r="B294" s="6"/>
      <c r="C294" s="6"/>
      <c r="D294" s="6"/>
      <c r="E294" s="6"/>
      <c r="F294" s="6"/>
      <c r="G294" s="6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8"/>
      <c r="B295" s="6"/>
      <c r="C295" s="6"/>
      <c r="D295" s="6"/>
      <c r="E295" s="6"/>
      <c r="F295" s="6"/>
      <c r="G295" s="6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8"/>
      <c r="B296" s="6"/>
      <c r="C296" s="6"/>
      <c r="D296" s="6"/>
      <c r="E296" s="6"/>
      <c r="F296" s="6"/>
      <c r="G296" s="6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8"/>
      <c r="B297" s="6"/>
      <c r="C297" s="6"/>
      <c r="D297" s="6"/>
      <c r="E297" s="6"/>
      <c r="F297" s="6"/>
      <c r="G297" s="6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8"/>
      <c r="B298" s="6"/>
      <c r="C298" s="6"/>
      <c r="D298" s="6"/>
      <c r="E298" s="6"/>
      <c r="F298" s="6"/>
      <c r="G298" s="6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8"/>
      <c r="B299" s="6"/>
      <c r="C299" s="6"/>
      <c r="D299" s="6"/>
      <c r="E299" s="6"/>
      <c r="F299" s="6"/>
      <c r="G299" s="6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8"/>
      <c r="B300" s="6"/>
      <c r="C300" s="6"/>
      <c r="D300" s="6"/>
      <c r="E300" s="6"/>
      <c r="F300" s="6"/>
      <c r="G300" s="6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8"/>
      <c r="B301" s="6"/>
      <c r="C301" s="6"/>
      <c r="D301" s="6"/>
      <c r="E301" s="6"/>
      <c r="F301" s="6"/>
      <c r="G301" s="6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8"/>
      <c r="B302" s="6"/>
      <c r="C302" s="6"/>
      <c r="D302" s="6"/>
      <c r="E302" s="6"/>
      <c r="F302" s="6"/>
      <c r="G302" s="6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8"/>
      <c r="B303" s="6"/>
      <c r="C303" s="6"/>
      <c r="D303" s="6"/>
      <c r="E303" s="6"/>
      <c r="F303" s="6"/>
      <c r="G303" s="6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8"/>
      <c r="B304" s="6"/>
      <c r="C304" s="6"/>
      <c r="D304" s="6"/>
      <c r="E304" s="6"/>
      <c r="F304" s="6"/>
      <c r="G304" s="6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8"/>
      <c r="B305" s="6"/>
      <c r="C305" s="6"/>
      <c r="D305" s="6"/>
      <c r="E305" s="6"/>
      <c r="F305" s="6"/>
      <c r="G305" s="6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8"/>
      <c r="B306" s="6"/>
      <c r="C306" s="6"/>
      <c r="D306" s="6"/>
      <c r="E306" s="6"/>
      <c r="F306" s="6"/>
      <c r="G306" s="6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8"/>
      <c r="B307" s="6"/>
      <c r="C307" s="6"/>
      <c r="D307" s="6"/>
      <c r="E307" s="6"/>
      <c r="F307" s="6"/>
      <c r="G307" s="6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8"/>
      <c r="B308" s="6"/>
      <c r="C308" s="6"/>
      <c r="D308" s="6"/>
      <c r="E308" s="6"/>
      <c r="F308" s="6"/>
      <c r="G308" s="6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8"/>
      <c r="B309" s="6"/>
      <c r="C309" s="6"/>
      <c r="D309" s="6"/>
      <c r="E309" s="6"/>
      <c r="F309" s="6"/>
      <c r="G309" s="6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8"/>
      <c r="B310" s="6"/>
      <c r="C310" s="6"/>
      <c r="D310" s="6"/>
      <c r="E310" s="6"/>
      <c r="F310" s="6"/>
      <c r="G310" s="6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6"/>
      <c r="C311" s="6"/>
      <c r="D311" s="6"/>
      <c r="E311" s="6"/>
      <c r="F311" s="6"/>
      <c r="G311" s="6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6"/>
      <c r="C312" s="6"/>
      <c r="D312" s="6"/>
      <c r="E312" s="6"/>
      <c r="F312" s="6"/>
      <c r="G312" s="6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6"/>
      <c r="C313" s="6"/>
      <c r="D313" s="6"/>
      <c r="E313" s="6"/>
      <c r="F313" s="6"/>
      <c r="G313" s="6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6"/>
      <c r="C314" s="6"/>
      <c r="D314" s="6"/>
      <c r="E314" s="6"/>
      <c r="F314" s="6"/>
      <c r="G314" s="6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6"/>
      <c r="C315" s="6"/>
      <c r="D315" s="6"/>
      <c r="E315" s="6"/>
      <c r="F315" s="6"/>
      <c r="G315" s="6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6"/>
      <c r="C316" s="6"/>
      <c r="D316" s="6"/>
      <c r="E316" s="6"/>
      <c r="F316" s="6"/>
      <c r="G316" s="6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6"/>
      <c r="C317" s="6"/>
      <c r="D317" s="6"/>
      <c r="E317" s="6"/>
      <c r="F317" s="6"/>
      <c r="G317" s="6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6"/>
      <c r="C318" s="6"/>
      <c r="D318" s="6"/>
      <c r="E318" s="6"/>
      <c r="F318" s="6"/>
      <c r="G318" s="6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6"/>
      <c r="C319" s="6"/>
      <c r="D319" s="6"/>
      <c r="E319" s="6"/>
      <c r="F319" s="6"/>
      <c r="G319" s="6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6"/>
      <c r="C320" s="6"/>
      <c r="D320" s="6"/>
      <c r="E320" s="6"/>
      <c r="F320" s="6"/>
      <c r="G320" s="6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6"/>
      <c r="C321" s="6"/>
      <c r="D321" s="6"/>
      <c r="E321" s="6"/>
      <c r="F321" s="6"/>
      <c r="G321" s="6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6"/>
      <c r="C322" s="6"/>
      <c r="D322" s="6"/>
      <c r="E322" s="6"/>
      <c r="F322" s="6"/>
      <c r="G322" s="6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6"/>
      <c r="C323" s="6"/>
      <c r="D323" s="6"/>
      <c r="E323" s="6"/>
      <c r="F323" s="6"/>
      <c r="G323" s="6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6"/>
      <c r="C324" s="6"/>
      <c r="D324" s="6"/>
      <c r="E324" s="6"/>
      <c r="F324" s="6"/>
      <c r="G324" s="6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6"/>
      <c r="C325" s="6"/>
      <c r="D325" s="6"/>
      <c r="E325" s="6"/>
      <c r="F325" s="6"/>
      <c r="G325" s="6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6"/>
      <c r="C326" s="6"/>
      <c r="D326" s="6"/>
      <c r="E326" s="6"/>
      <c r="F326" s="6"/>
      <c r="G326" s="6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6"/>
      <c r="C327" s="6"/>
      <c r="D327" s="6"/>
      <c r="E327" s="6"/>
      <c r="F327" s="6"/>
      <c r="G327" s="6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73:H73"/>
    <mergeCell ref="A33:H33"/>
    <mergeCell ref="A39:H39"/>
    <mergeCell ref="A46:H46"/>
    <mergeCell ref="A48:H48"/>
    <mergeCell ref="A55:H55"/>
    <mergeCell ref="A84:H84"/>
    <mergeCell ref="C109:F109"/>
    <mergeCell ref="G109:I109"/>
    <mergeCell ref="C110:F110"/>
    <mergeCell ref="G110:I110"/>
    <mergeCell ref="B18:H18"/>
    <mergeCell ref="B19:E19"/>
    <mergeCell ref="F19:G19"/>
    <mergeCell ref="F20:G20"/>
    <mergeCell ref="B30:B31"/>
    <mergeCell ref="C30:D30"/>
    <mergeCell ref="B20:E20"/>
    <mergeCell ref="A23:H23"/>
    <mergeCell ref="A24:H24"/>
    <mergeCell ref="A25:H25"/>
    <mergeCell ref="A26:H26"/>
    <mergeCell ref="A28:H28"/>
    <mergeCell ref="A30:A31"/>
    <mergeCell ref="E30:H30"/>
    <mergeCell ref="B13:D13"/>
    <mergeCell ref="B14:H14"/>
    <mergeCell ref="B15:H15"/>
    <mergeCell ref="B16:H16"/>
    <mergeCell ref="B17:H17"/>
    <mergeCell ref="E9:F9"/>
    <mergeCell ref="G9:H9"/>
    <mergeCell ref="B10:D10"/>
    <mergeCell ref="B11:D11"/>
    <mergeCell ref="B12:D12"/>
  </mergeCells>
  <pageMargins left="0.25" right="0.25" top="0.75" bottom="0.75" header="0.3" footer="0.3"/>
  <pageSetup paperSize="9" scale="34" fitToHeight="0" orientation="landscape" r:id="rId1"/>
  <headerFooter>
    <oddHeader>&amp;RПродовження додатка 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topLeftCell="A85" zoomScale="50" zoomScaleNormal="50" workbookViewId="0">
      <selection activeCell="A116" sqref="A116"/>
    </sheetView>
  </sheetViews>
  <sheetFormatPr defaultColWidth="14.42578125" defaultRowHeight="15" customHeight="1" outlineLevelRow="1"/>
  <cols>
    <col min="1" max="1" width="84.7109375" customWidth="1"/>
    <col min="2" max="2" width="14" customWidth="1"/>
    <col min="3" max="14" width="16.7109375" customWidth="1"/>
    <col min="15" max="26" width="8" customWidth="1"/>
  </cols>
  <sheetData>
    <row r="1" spans="1:26" ht="18.75" customHeight="1" outlineLevel="1">
      <c r="A1" s="197" t="s">
        <v>143</v>
      </c>
      <c r="B1" s="198"/>
      <c r="C1" s="198"/>
      <c r="D1" s="198"/>
      <c r="E1" s="198"/>
      <c r="F1" s="198"/>
      <c r="G1" s="198"/>
      <c r="H1" s="198"/>
      <c r="I1" s="1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outlineLevel="1">
      <c r="A2" s="1"/>
      <c r="B2" s="6"/>
      <c r="C2" s="6"/>
      <c r="D2" s="6"/>
      <c r="E2" s="6"/>
      <c r="F2" s="6"/>
      <c r="G2" s="6"/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outlineLevel="1">
      <c r="A3" s="212" t="s">
        <v>144</v>
      </c>
      <c r="B3" s="198"/>
      <c r="C3" s="198"/>
      <c r="D3" s="198"/>
      <c r="E3" s="198"/>
      <c r="F3" s="198"/>
      <c r="G3" s="198"/>
      <c r="H3" s="198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outlineLevel="1">
      <c r="A4" s="106"/>
      <c r="B4" s="106"/>
      <c r="C4" s="106"/>
      <c r="D4" s="106"/>
      <c r="E4" s="106"/>
      <c r="F4" s="106"/>
      <c r="G4" s="106"/>
      <c r="H4" s="106"/>
      <c r="I4" s="10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outlineLevel="1">
      <c r="A5" s="48" t="s">
        <v>145</v>
      </c>
      <c r="B5" s="213" t="s">
        <v>146</v>
      </c>
      <c r="C5" s="185"/>
      <c r="D5" s="185"/>
      <c r="E5" s="185"/>
      <c r="F5" s="185"/>
      <c r="G5" s="181"/>
      <c r="H5" s="214" t="s">
        <v>147</v>
      </c>
      <c r="I5" s="185"/>
      <c r="J5" s="185"/>
      <c r="K5" s="185"/>
      <c r="L5" s="185"/>
      <c r="M5" s="185"/>
      <c r="N5" s="18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outlineLevel="1">
      <c r="A6" s="48">
        <v>1</v>
      </c>
      <c r="B6" s="213">
        <v>2</v>
      </c>
      <c r="C6" s="185"/>
      <c r="D6" s="185"/>
      <c r="E6" s="185"/>
      <c r="F6" s="185"/>
      <c r="G6" s="181"/>
      <c r="H6" s="213">
        <v>3</v>
      </c>
      <c r="I6" s="185"/>
      <c r="J6" s="185"/>
      <c r="K6" s="185"/>
      <c r="L6" s="185"/>
      <c r="M6" s="185"/>
      <c r="N6" s="18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outlineLevel="1">
      <c r="A7" s="48"/>
      <c r="B7" s="213"/>
      <c r="C7" s="185"/>
      <c r="D7" s="185"/>
      <c r="E7" s="185"/>
      <c r="F7" s="185"/>
      <c r="G7" s="181"/>
      <c r="H7" s="213"/>
      <c r="I7" s="185"/>
      <c r="J7" s="185"/>
      <c r="K7" s="185"/>
      <c r="L7" s="185"/>
      <c r="M7" s="185"/>
      <c r="N7" s="18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outlineLevel="1">
      <c r="A8" s="20"/>
      <c r="B8" s="216"/>
      <c r="C8" s="185"/>
      <c r="D8" s="185"/>
      <c r="E8" s="185"/>
      <c r="F8" s="185"/>
      <c r="G8" s="181"/>
      <c r="H8" s="215"/>
      <c r="I8" s="185"/>
      <c r="J8" s="185"/>
      <c r="K8" s="185"/>
      <c r="L8" s="185"/>
      <c r="M8" s="185"/>
      <c r="N8" s="18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outlineLevel="1">
      <c r="A9" s="1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outlineLevel="1">
      <c r="A10" s="212" t="s">
        <v>148</v>
      </c>
      <c r="B10" s="198"/>
      <c r="C10" s="198"/>
      <c r="D10" s="198"/>
      <c r="E10" s="198"/>
      <c r="F10" s="198"/>
      <c r="G10" s="198"/>
      <c r="H10" s="198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outlineLevel="1">
      <c r="A11" s="106"/>
      <c r="B11" s="106"/>
      <c r="C11" s="106"/>
      <c r="D11" s="106"/>
      <c r="E11" s="106"/>
      <c r="F11" s="106"/>
      <c r="G11" s="106"/>
      <c r="H11" s="106"/>
      <c r="I11" s="10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 outlineLevel="1">
      <c r="A12" s="217" t="s">
        <v>149</v>
      </c>
      <c r="B12" s="218"/>
      <c r="C12" s="221" t="s">
        <v>150</v>
      </c>
      <c r="D12" s="185"/>
      <c r="E12" s="181"/>
      <c r="F12" s="20" t="s">
        <v>151</v>
      </c>
      <c r="G12" s="20"/>
      <c r="H12" s="20"/>
      <c r="I12" s="216" t="s">
        <v>152</v>
      </c>
      <c r="J12" s="185"/>
      <c r="K12" s="181"/>
      <c r="L12" s="216" t="s">
        <v>153</v>
      </c>
      <c r="M12" s="185"/>
      <c r="N12" s="18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3.5" customHeight="1" outlineLevel="1">
      <c r="A13" s="219"/>
      <c r="B13" s="220"/>
      <c r="C13" s="20" t="s">
        <v>154</v>
      </c>
      <c r="D13" s="20" t="s">
        <v>155</v>
      </c>
      <c r="E13" s="20" t="s">
        <v>156</v>
      </c>
      <c r="F13" s="20" t="s">
        <v>154</v>
      </c>
      <c r="G13" s="20" t="s">
        <v>155</v>
      </c>
      <c r="H13" s="20" t="s">
        <v>156</v>
      </c>
      <c r="I13" s="20" t="s">
        <v>154</v>
      </c>
      <c r="J13" s="20" t="s">
        <v>155</v>
      </c>
      <c r="K13" s="20" t="s">
        <v>156</v>
      </c>
      <c r="L13" s="108" t="s">
        <v>157</v>
      </c>
      <c r="M13" s="108" t="s">
        <v>158</v>
      </c>
      <c r="N13" s="108" t="s">
        <v>159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outlineLevel="1">
      <c r="A14" s="223">
        <v>1</v>
      </c>
      <c r="B14" s="181"/>
      <c r="C14" s="20">
        <v>2</v>
      </c>
      <c r="D14" s="20">
        <v>3</v>
      </c>
      <c r="E14" s="20">
        <v>4</v>
      </c>
      <c r="F14" s="20">
        <v>5</v>
      </c>
      <c r="G14" s="48">
        <v>6</v>
      </c>
      <c r="H14" s="48">
        <v>7</v>
      </c>
      <c r="I14" s="48">
        <v>8</v>
      </c>
      <c r="J14" s="48">
        <v>9</v>
      </c>
      <c r="K14" s="48">
        <v>10</v>
      </c>
      <c r="L14" s="48">
        <v>11</v>
      </c>
      <c r="M14" s="48">
        <v>12</v>
      </c>
      <c r="N14" s="48">
        <v>13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outlineLevel="1">
      <c r="A15" s="192" t="s">
        <v>160</v>
      </c>
      <c r="B15" s="181"/>
      <c r="C15" s="109">
        <v>120</v>
      </c>
      <c r="D15" s="109">
        <v>2</v>
      </c>
      <c r="E15" s="110">
        <v>60000</v>
      </c>
      <c r="F15" s="111"/>
      <c r="G15" s="112"/>
      <c r="H15" s="112"/>
      <c r="I15" s="113">
        <f t="shared" ref="I15:K15" si="0">F15-C15</f>
        <v>-120</v>
      </c>
      <c r="J15" s="113">
        <f t="shared" si="0"/>
        <v>-2</v>
      </c>
      <c r="K15" s="113">
        <f t="shared" si="0"/>
        <v>-60000</v>
      </c>
      <c r="L15" s="113">
        <f t="shared" ref="L15:N15" si="1">(F15/C15)*100</f>
        <v>0</v>
      </c>
      <c r="M15" s="113">
        <f t="shared" si="1"/>
        <v>0</v>
      </c>
      <c r="N15" s="113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outlineLevel="1">
      <c r="A16" s="192" t="s">
        <v>161</v>
      </c>
      <c r="B16" s="181"/>
      <c r="C16" s="114">
        <v>585</v>
      </c>
      <c r="D16" s="114">
        <v>300</v>
      </c>
      <c r="E16" s="115">
        <v>1950</v>
      </c>
      <c r="F16" s="114">
        <v>496</v>
      </c>
      <c r="G16" s="114">
        <v>280</v>
      </c>
      <c r="H16" s="115">
        <v>1771.43</v>
      </c>
      <c r="I16" s="113">
        <f t="shared" ref="I16:K16" si="2">F16-C16</f>
        <v>-89</v>
      </c>
      <c r="J16" s="113">
        <f t="shared" si="2"/>
        <v>-20</v>
      </c>
      <c r="K16" s="113">
        <f t="shared" si="2"/>
        <v>-178.56999999999994</v>
      </c>
      <c r="L16" s="113">
        <f t="shared" ref="L16:N16" si="3">(F16/C16)*100</f>
        <v>84.786324786324784</v>
      </c>
      <c r="M16" s="113">
        <f t="shared" si="3"/>
        <v>93.333333333333329</v>
      </c>
      <c r="N16" s="113">
        <f t="shared" si="3"/>
        <v>90.842564102564111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outlineLevel="1">
      <c r="A17" s="192" t="s">
        <v>162</v>
      </c>
      <c r="B17" s="181"/>
      <c r="C17" s="114">
        <v>420</v>
      </c>
      <c r="D17" s="114">
        <v>350</v>
      </c>
      <c r="E17" s="115">
        <v>1200</v>
      </c>
      <c r="F17" s="114">
        <v>211</v>
      </c>
      <c r="G17" s="114">
        <v>203</v>
      </c>
      <c r="H17" s="115">
        <v>1041.67</v>
      </c>
      <c r="I17" s="113">
        <f t="shared" ref="I17:K17" si="4">F17-C17</f>
        <v>-209</v>
      </c>
      <c r="J17" s="113">
        <f t="shared" si="4"/>
        <v>-147</v>
      </c>
      <c r="K17" s="113">
        <f t="shared" si="4"/>
        <v>-158.32999999999993</v>
      </c>
      <c r="L17" s="113">
        <f t="shared" ref="L17:N17" si="5">(F17/C17)*100</f>
        <v>50.238095238095241</v>
      </c>
      <c r="M17" s="113">
        <f t="shared" si="5"/>
        <v>57.999999999999993</v>
      </c>
      <c r="N17" s="113">
        <f t="shared" si="5"/>
        <v>86.805833333333339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outlineLevel="1">
      <c r="A18" s="192" t="s">
        <v>163</v>
      </c>
      <c r="B18" s="181"/>
      <c r="C18" s="114">
        <v>210</v>
      </c>
      <c r="D18" s="114">
        <v>60</v>
      </c>
      <c r="E18" s="115">
        <v>3500</v>
      </c>
      <c r="F18" s="114">
        <v>124</v>
      </c>
      <c r="G18" s="114">
        <v>60</v>
      </c>
      <c r="H18" s="115">
        <v>2067.5</v>
      </c>
      <c r="I18" s="113">
        <f t="shared" ref="I18:K18" si="6">F18-C18</f>
        <v>-86</v>
      </c>
      <c r="J18" s="113">
        <f t="shared" si="6"/>
        <v>0</v>
      </c>
      <c r="K18" s="113">
        <f t="shared" si="6"/>
        <v>-1432.5</v>
      </c>
      <c r="L18" s="113">
        <f t="shared" ref="L18:N18" si="7">(F18/C18)*100</f>
        <v>59.047619047619051</v>
      </c>
      <c r="M18" s="113">
        <f t="shared" si="7"/>
        <v>100</v>
      </c>
      <c r="N18" s="113">
        <f t="shared" si="7"/>
        <v>59.071428571428577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outlineLevel="1">
      <c r="A19" s="192" t="s">
        <v>164</v>
      </c>
      <c r="B19" s="181"/>
      <c r="C19" s="114">
        <v>88</v>
      </c>
      <c r="D19" s="114">
        <v>25</v>
      </c>
      <c r="E19" s="115">
        <v>3520</v>
      </c>
      <c r="F19" s="114">
        <v>86</v>
      </c>
      <c r="G19" s="114">
        <v>13</v>
      </c>
      <c r="H19" s="115">
        <v>6615.38</v>
      </c>
      <c r="I19" s="113">
        <f t="shared" ref="I19:K19" si="8">F19-C19</f>
        <v>-2</v>
      </c>
      <c r="J19" s="113">
        <f t="shared" si="8"/>
        <v>-12</v>
      </c>
      <c r="K19" s="113">
        <f t="shared" si="8"/>
        <v>3095.38</v>
      </c>
      <c r="L19" s="113">
        <f t="shared" ref="L19:N19" si="9">(F19/C19)*100</f>
        <v>97.727272727272734</v>
      </c>
      <c r="M19" s="113">
        <f t="shared" si="9"/>
        <v>52</v>
      </c>
      <c r="N19" s="113">
        <f t="shared" si="9"/>
        <v>187.93693181818182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outlineLevel="1">
      <c r="A20" s="192" t="s">
        <v>165</v>
      </c>
      <c r="B20" s="181"/>
      <c r="C20" s="114"/>
      <c r="D20" s="114"/>
      <c r="E20" s="115"/>
      <c r="F20" s="114"/>
      <c r="G20" s="114"/>
      <c r="H20" s="115"/>
      <c r="I20" s="113">
        <f t="shared" ref="I20:K20" si="10">F20-C20</f>
        <v>0</v>
      </c>
      <c r="J20" s="113">
        <f t="shared" si="10"/>
        <v>0</v>
      </c>
      <c r="K20" s="113">
        <f t="shared" si="10"/>
        <v>0</v>
      </c>
      <c r="L20" s="113" t="e">
        <f t="shared" ref="L20:N20" si="11">(F20/C20)*100</f>
        <v>#DIV/0!</v>
      </c>
      <c r="M20" s="113" t="e">
        <f t="shared" si="11"/>
        <v>#DIV/0!</v>
      </c>
      <c r="N20" s="113" t="e">
        <f t="shared" si="11"/>
        <v>#DIV/0!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outlineLevel="1">
      <c r="A21" s="17" t="s">
        <v>166</v>
      </c>
      <c r="B21" s="116"/>
      <c r="C21" s="114">
        <v>77</v>
      </c>
      <c r="D21" s="114">
        <v>22</v>
      </c>
      <c r="E21" s="115">
        <v>3500</v>
      </c>
      <c r="F21" s="114">
        <v>162</v>
      </c>
      <c r="G21" s="114">
        <v>4</v>
      </c>
      <c r="H21" s="115">
        <v>40500</v>
      </c>
      <c r="I21" s="113">
        <f t="shared" ref="I21:K21" si="12">F21-C21</f>
        <v>85</v>
      </c>
      <c r="J21" s="113">
        <f t="shared" si="12"/>
        <v>-18</v>
      </c>
      <c r="K21" s="113">
        <f t="shared" si="12"/>
        <v>37000</v>
      </c>
      <c r="L21" s="113">
        <f t="shared" ref="L21:N21" si="13">(F21/C21)*100</f>
        <v>210.3896103896104</v>
      </c>
      <c r="M21" s="113">
        <f t="shared" si="13"/>
        <v>18.181818181818183</v>
      </c>
      <c r="N21" s="113">
        <f t="shared" si="13"/>
        <v>1157.1428571428571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outlineLevel="1">
      <c r="A22" s="213"/>
      <c r="B22" s="181"/>
      <c r="C22" s="117">
        <f>SUM(C15:C21)</f>
        <v>1500</v>
      </c>
      <c r="D22" s="114"/>
      <c r="E22" s="115"/>
      <c r="F22" s="117">
        <f>SUM(F15:F21)</f>
        <v>1079</v>
      </c>
      <c r="G22" s="114"/>
      <c r="H22" s="115"/>
      <c r="I22" s="113">
        <f>F22-C22</f>
        <v>-421</v>
      </c>
      <c r="J22" s="114"/>
      <c r="K22" s="115"/>
      <c r="L22" s="113">
        <f>(F22/C22)*100</f>
        <v>71.933333333333337</v>
      </c>
      <c r="M22" s="114"/>
      <c r="N22" s="1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outlineLevel="1">
      <c r="A23" s="6"/>
      <c r="B23" s="6"/>
      <c r="C23" s="118"/>
      <c r="D23" s="119"/>
      <c r="E23" s="120"/>
      <c r="F23" s="118"/>
      <c r="G23" s="119"/>
      <c r="H23" s="120"/>
      <c r="I23" s="121"/>
      <c r="J23" s="119"/>
      <c r="K23" s="120"/>
      <c r="L23" s="121"/>
      <c r="M23" s="119"/>
      <c r="N23" s="12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222" t="s">
        <v>167</v>
      </c>
      <c r="B24" s="198"/>
      <c r="C24" s="198"/>
      <c r="D24" s="198"/>
      <c r="E24" s="198"/>
      <c r="F24" s="198"/>
      <c r="G24" s="198"/>
      <c r="H24" s="198"/>
      <c r="I24" s="198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9" customHeight="1">
      <c r="A25" s="122"/>
      <c r="B25" s="123"/>
      <c r="C25" s="123"/>
      <c r="D25" s="123"/>
      <c r="E25" s="123"/>
      <c r="F25" s="123"/>
      <c r="G25" s="123"/>
      <c r="H25" s="123"/>
      <c r="I25" s="123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59.25" customHeight="1">
      <c r="A26" s="224" t="s">
        <v>34</v>
      </c>
      <c r="B26" s="225" t="s">
        <v>168</v>
      </c>
      <c r="C26" s="216" t="s">
        <v>169</v>
      </c>
      <c r="D26" s="181"/>
      <c r="E26" s="216" t="s">
        <v>427</v>
      </c>
      <c r="F26" s="185"/>
      <c r="G26" s="185"/>
      <c r="H26" s="185"/>
      <c r="I26" s="185"/>
      <c r="J26" s="185"/>
      <c r="K26" s="185"/>
      <c r="L26" s="185"/>
      <c r="M26" s="185"/>
      <c r="N26" s="181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39.75" customHeight="1">
      <c r="A27" s="194"/>
      <c r="B27" s="194"/>
      <c r="C27" s="20" t="s">
        <v>170</v>
      </c>
      <c r="D27" s="20" t="s">
        <v>171</v>
      </c>
      <c r="E27" s="20" t="s">
        <v>40</v>
      </c>
      <c r="F27" s="20" t="s">
        <v>41</v>
      </c>
      <c r="G27" s="20" t="s">
        <v>42</v>
      </c>
      <c r="H27" s="20" t="s">
        <v>172</v>
      </c>
      <c r="I27" s="216" t="s">
        <v>173</v>
      </c>
      <c r="J27" s="185"/>
      <c r="K27" s="185"/>
      <c r="L27" s="185"/>
      <c r="M27" s="185"/>
      <c r="N27" s="181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4.75" customHeight="1">
      <c r="A28" s="48">
        <v>1</v>
      </c>
      <c r="B28" s="20">
        <v>2</v>
      </c>
      <c r="C28" s="48">
        <v>3</v>
      </c>
      <c r="D28" s="20">
        <v>4</v>
      </c>
      <c r="E28" s="48">
        <v>5</v>
      </c>
      <c r="F28" s="20">
        <v>6</v>
      </c>
      <c r="G28" s="48">
        <v>7</v>
      </c>
      <c r="H28" s="20">
        <v>8</v>
      </c>
      <c r="I28" s="213">
        <v>9</v>
      </c>
      <c r="J28" s="185"/>
      <c r="K28" s="185"/>
      <c r="L28" s="185"/>
      <c r="M28" s="185"/>
      <c r="N28" s="181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4.75" customHeight="1">
      <c r="A29" s="226" t="s">
        <v>174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1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9.5" customHeight="1">
      <c r="A30" s="124" t="s">
        <v>45</v>
      </c>
      <c r="B30" s="75">
        <v>1000</v>
      </c>
      <c r="C30" s="39">
        <v>1818</v>
      </c>
      <c r="D30" s="39">
        <v>1079</v>
      </c>
      <c r="E30" s="39">
        <v>1500</v>
      </c>
      <c r="F30" s="39">
        <v>1079</v>
      </c>
      <c r="G30" s="39">
        <f t="shared" ref="G30:G105" si="14">F30-E30</f>
        <v>-421</v>
      </c>
      <c r="H30" s="125">
        <f t="shared" ref="H30:H105" si="15">(F30/E30)*100</f>
        <v>71.933333333333337</v>
      </c>
      <c r="I30" s="227"/>
      <c r="J30" s="185"/>
      <c r="K30" s="185"/>
      <c r="L30" s="185"/>
      <c r="M30" s="185"/>
      <c r="N30" s="181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9.5" customHeight="1">
      <c r="A31" s="124" t="s">
        <v>46</v>
      </c>
      <c r="B31" s="75">
        <v>1010</v>
      </c>
      <c r="C31" s="35">
        <f t="shared" ref="C31:F31" si="16">SUM(C32:C40)</f>
        <v>-3288</v>
      </c>
      <c r="D31" s="35">
        <f t="shared" si="16"/>
        <v>-2436</v>
      </c>
      <c r="E31" s="35">
        <f t="shared" si="16"/>
        <v>-3123</v>
      </c>
      <c r="F31" s="35">
        <f t="shared" si="16"/>
        <v>-2436</v>
      </c>
      <c r="G31" s="39">
        <f t="shared" si="14"/>
        <v>687</v>
      </c>
      <c r="H31" s="125">
        <f t="shared" si="15"/>
        <v>78.001921229586941</v>
      </c>
      <c r="I31" s="227"/>
      <c r="J31" s="185"/>
      <c r="K31" s="185"/>
      <c r="L31" s="185"/>
      <c r="M31" s="185"/>
      <c r="N31" s="181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9.5" customHeight="1">
      <c r="A32" s="176" t="s">
        <v>175</v>
      </c>
      <c r="B32" s="20">
        <v>1011</v>
      </c>
      <c r="C32" s="49">
        <v>-263</v>
      </c>
      <c r="D32" s="49">
        <v>-79</v>
      </c>
      <c r="E32" s="49" t="s">
        <v>178</v>
      </c>
      <c r="F32" s="49">
        <v>-79</v>
      </c>
      <c r="G32" s="49" t="e">
        <f t="shared" si="14"/>
        <v>#VALUE!</v>
      </c>
      <c r="H32" s="110" t="e">
        <f t="shared" si="15"/>
        <v>#VALUE!</v>
      </c>
      <c r="I32" s="215"/>
      <c r="J32" s="185"/>
      <c r="K32" s="185"/>
      <c r="L32" s="185"/>
      <c r="M32" s="185"/>
      <c r="N32" s="18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26" t="s">
        <v>177</v>
      </c>
      <c r="B33" s="20">
        <v>1012</v>
      </c>
      <c r="C33" s="49" t="s">
        <v>178</v>
      </c>
      <c r="D33" s="49" t="s">
        <v>178</v>
      </c>
      <c r="E33" s="49" t="s">
        <v>178</v>
      </c>
      <c r="F33" s="49" t="s">
        <v>178</v>
      </c>
      <c r="G33" s="49" t="e">
        <f t="shared" si="14"/>
        <v>#VALUE!</v>
      </c>
      <c r="H33" s="110" t="e">
        <f t="shared" si="15"/>
        <v>#VALUE!</v>
      </c>
      <c r="I33" s="215"/>
      <c r="J33" s="185"/>
      <c r="K33" s="185"/>
      <c r="L33" s="185"/>
      <c r="M33" s="185"/>
      <c r="N33" s="18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26" t="s">
        <v>179</v>
      </c>
      <c r="B34" s="20">
        <v>1013</v>
      </c>
      <c r="C34" s="49" t="s">
        <v>178</v>
      </c>
      <c r="D34" s="49" t="s">
        <v>178</v>
      </c>
      <c r="E34" s="49" t="s">
        <v>178</v>
      </c>
      <c r="F34" s="49" t="s">
        <v>178</v>
      </c>
      <c r="G34" s="49" t="e">
        <f t="shared" si="14"/>
        <v>#VALUE!</v>
      </c>
      <c r="H34" s="110" t="e">
        <f t="shared" si="15"/>
        <v>#VALUE!</v>
      </c>
      <c r="I34" s="215"/>
      <c r="J34" s="185"/>
      <c r="K34" s="185"/>
      <c r="L34" s="185"/>
      <c r="M34" s="185"/>
      <c r="N34" s="18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26" t="s">
        <v>114</v>
      </c>
      <c r="B35" s="20">
        <v>1014</v>
      </c>
      <c r="C35" s="49">
        <v>-487</v>
      </c>
      <c r="D35" s="49">
        <v>-129</v>
      </c>
      <c r="E35" s="49">
        <v>-402</v>
      </c>
      <c r="F35" s="49">
        <v>-129</v>
      </c>
      <c r="G35" s="49">
        <f t="shared" si="14"/>
        <v>273</v>
      </c>
      <c r="H35" s="110">
        <f t="shared" si="15"/>
        <v>32.089552238805972</v>
      </c>
      <c r="I35" s="215"/>
      <c r="J35" s="185"/>
      <c r="K35" s="185"/>
      <c r="L35" s="185"/>
      <c r="M35" s="185"/>
      <c r="N35" s="18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26" t="s">
        <v>180</v>
      </c>
      <c r="B36" s="20">
        <v>1015</v>
      </c>
      <c r="C36" s="49">
        <v>-87</v>
      </c>
      <c r="D36" s="49">
        <v>-24</v>
      </c>
      <c r="E36" s="49">
        <v>-66</v>
      </c>
      <c r="F36" s="49">
        <v>-24</v>
      </c>
      <c r="G36" s="49">
        <f t="shared" si="14"/>
        <v>42</v>
      </c>
      <c r="H36" s="110">
        <f t="shared" si="15"/>
        <v>36.363636363636367</v>
      </c>
      <c r="I36" s="215"/>
      <c r="J36" s="185"/>
      <c r="K36" s="185"/>
      <c r="L36" s="185"/>
      <c r="M36" s="185"/>
      <c r="N36" s="18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6.25" customHeight="1">
      <c r="A37" s="126" t="s">
        <v>181</v>
      </c>
      <c r="B37" s="20">
        <v>1016</v>
      </c>
      <c r="C37" s="49" t="s">
        <v>178</v>
      </c>
      <c r="D37" s="49" t="s">
        <v>178</v>
      </c>
      <c r="E37" s="49" t="s">
        <v>178</v>
      </c>
      <c r="F37" s="49" t="s">
        <v>178</v>
      </c>
      <c r="G37" s="49" t="e">
        <f t="shared" si="14"/>
        <v>#VALUE!</v>
      </c>
      <c r="H37" s="110" t="e">
        <f t="shared" si="15"/>
        <v>#VALUE!</v>
      </c>
      <c r="I37" s="215"/>
      <c r="J37" s="185"/>
      <c r="K37" s="185"/>
      <c r="L37" s="185"/>
      <c r="M37" s="185"/>
      <c r="N37" s="18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26" t="s">
        <v>182</v>
      </c>
      <c r="B38" s="20">
        <v>1017</v>
      </c>
      <c r="C38" s="49">
        <v>-1763</v>
      </c>
      <c r="D38" s="49">
        <v>-1750</v>
      </c>
      <c r="E38" s="49">
        <v>-1775</v>
      </c>
      <c r="F38" s="49">
        <v>-1750</v>
      </c>
      <c r="G38" s="49">
        <f t="shared" si="14"/>
        <v>25</v>
      </c>
      <c r="H38" s="110">
        <f t="shared" si="15"/>
        <v>98.591549295774655</v>
      </c>
      <c r="I38" s="215"/>
      <c r="J38" s="185"/>
      <c r="K38" s="185"/>
      <c r="L38" s="185"/>
      <c r="M38" s="185"/>
      <c r="N38" s="18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26" t="s">
        <v>183</v>
      </c>
      <c r="B39" s="20">
        <v>1018</v>
      </c>
      <c r="C39" s="49" t="s">
        <v>178</v>
      </c>
      <c r="D39" s="49" t="s">
        <v>178</v>
      </c>
      <c r="E39" s="49" t="s">
        <v>178</v>
      </c>
      <c r="F39" s="49" t="s">
        <v>178</v>
      </c>
      <c r="G39" s="49" t="e">
        <f t="shared" si="14"/>
        <v>#VALUE!</v>
      </c>
      <c r="H39" s="110" t="e">
        <f t="shared" si="15"/>
        <v>#VALUE!</v>
      </c>
      <c r="I39" s="215"/>
      <c r="J39" s="185"/>
      <c r="K39" s="185"/>
      <c r="L39" s="185"/>
      <c r="M39" s="185"/>
      <c r="N39" s="18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79" t="s">
        <v>436</v>
      </c>
      <c r="B40" s="20">
        <v>1019</v>
      </c>
      <c r="C40" s="49">
        <v>-688</v>
      </c>
      <c r="D40" s="49">
        <v>-454</v>
      </c>
      <c r="E40" s="49">
        <v>-880</v>
      </c>
      <c r="F40" s="49">
        <v>-454</v>
      </c>
      <c r="G40" s="49">
        <f t="shared" si="14"/>
        <v>426</v>
      </c>
      <c r="H40" s="110">
        <f t="shared" si="15"/>
        <v>51.590909090909086</v>
      </c>
      <c r="I40" s="228" t="s">
        <v>435</v>
      </c>
      <c r="J40" s="183"/>
      <c r="K40" s="183"/>
      <c r="L40" s="183"/>
      <c r="M40" s="183"/>
      <c r="N40" s="18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24" t="s">
        <v>184</v>
      </c>
      <c r="B41" s="75">
        <v>1020</v>
      </c>
      <c r="C41" s="35">
        <f t="shared" ref="C41:F41" si="17">SUM(C30,C31)</f>
        <v>-1470</v>
      </c>
      <c r="D41" s="35">
        <f t="shared" si="17"/>
        <v>-1357</v>
      </c>
      <c r="E41" s="35">
        <f t="shared" si="17"/>
        <v>-1623</v>
      </c>
      <c r="F41" s="35">
        <f t="shared" si="17"/>
        <v>-1357</v>
      </c>
      <c r="G41" s="39">
        <f t="shared" si="14"/>
        <v>266</v>
      </c>
      <c r="H41" s="125">
        <f t="shared" si="15"/>
        <v>83.6105976586568</v>
      </c>
      <c r="I41" s="227"/>
      <c r="J41" s="185"/>
      <c r="K41" s="185"/>
      <c r="L41" s="185"/>
      <c r="M41" s="185"/>
      <c r="N41" s="181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9.5" customHeight="1">
      <c r="A42" s="124" t="s">
        <v>185</v>
      </c>
      <c r="B42" s="75">
        <v>1030</v>
      </c>
      <c r="C42" s="35">
        <f t="shared" ref="C42:F42" si="18">SUM(C43:C62,C64)</f>
        <v>-1388</v>
      </c>
      <c r="D42" s="35">
        <f t="shared" si="18"/>
        <v>-1486</v>
      </c>
      <c r="E42" s="35">
        <f t="shared" si="18"/>
        <v>-1633</v>
      </c>
      <c r="F42" s="35">
        <f t="shared" si="18"/>
        <v>-1486</v>
      </c>
      <c r="G42" s="39">
        <f t="shared" si="14"/>
        <v>147</v>
      </c>
      <c r="H42" s="125">
        <f t="shared" si="15"/>
        <v>90.998162890385785</v>
      </c>
      <c r="I42" s="227"/>
      <c r="J42" s="185"/>
      <c r="K42" s="185"/>
      <c r="L42" s="185"/>
      <c r="M42" s="185"/>
      <c r="N42" s="181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9.5" customHeight="1">
      <c r="A43" s="126" t="s">
        <v>186</v>
      </c>
      <c r="B43" s="48">
        <v>1031</v>
      </c>
      <c r="C43" s="49" t="s">
        <v>178</v>
      </c>
      <c r="D43" s="49" t="s">
        <v>178</v>
      </c>
      <c r="E43" s="49" t="s">
        <v>178</v>
      </c>
      <c r="F43" s="49" t="s">
        <v>178</v>
      </c>
      <c r="G43" s="49" t="e">
        <f t="shared" si="14"/>
        <v>#VALUE!</v>
      </c>
      <c r="H43" s="110" t="e">
        <f t="shared" si="15"/>
        <v>#VALUE!</v>
      </c>
      <c r="I43" s="215"/>
      <c r="J43" s="185"/>
      <c r="K43" s="185"/>
      <c r="L43" s="185"/>
      <c r="M43" s="185"/>
      <c r="N43" s="18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26" t="s">
        <v>187</v>
      </c>
      <c r="B44" s="48">
        <v>1032</v>
      </c>
      <c r="C44" s="49" t="s">
        <v>178</v>
      </c>
      <c r="D44" s="49" t="s">
        <v>178</v>
      </c>
      <c r="E44" s="49" t="s">
        <v>178</v>
      </c>
      <c r="F44" s="49" t="s">
        <v>178</v>
      </c>
      <c r="G44" s="49" t="e">
        <f t="shared" si="14"/>
        <v>#VALUE!</v>
      </c>
      <c r="H44" s="110" t="e">
        <f t="shared" si="15"/>
        <v>#VALUE!</v>
      </c>
      <c r="I44" s="215"/>
      <c r="J44" s="185"/>
      <c r="K44" s="185"/>
      <c r="L44" s="185"/>
      <c r="M44" s="185"/>
      <c r="N44" s="18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26" t="s">
        <v>188</v>
      </c>
      <c r="B45" s="48">
        <v>1033</v>
      </c>
      <c r="C45" s="49" t="s">
        <v>178</v>
      </c>
      <c r="D45" s="49" t="s">
        <v>178</v>
      </c>
      <c r="E45" s="49" t="s">
        <v>178</v>
      </c>
      <c r="F45" s="49" t="s">
        <v>178</v>
      </c>
      <c r="G45" s="49" t="e">
        <f t="shared" si="14"/>
        <v>#VALUE!</v>
      </c>
      <c r="H45" s="110" t="e">
        <f t="shared" si="15"/>
        <v>#VALUE!</v>
      </c>
      <c r="I45" s="215"/>
      <c r="J45" s="185"/>
      <c r="K45" s="185"/>
      <c r="L45" s="185"/>
      <c r="M45" s="185"/>
      <c r="N45" s="18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26" t="s">
        <v>189</v>
      </c>
      <c r="B46" s="48">
        <v>1034</v>
      </c>
      <c r="C46" s="49" t="s">
        <v>178</v>
      </c>
      <c r="D46" s="49" t="s">
        <v>178</v>
      </c>
      <c r="E46" s="49" t="s">
        <v>178</v>
      </c>
      <c r="F46" s="49" t="s">
        <v>178</v>
      </c>
      <c r="G46" s="49" t="e">
        <f t="shared" si="14"/>
        <v>#VALUE!</v>
      </c>
      <c r="H46" s="110" t="e">
        <f t="shared" si="15"/>
        <v>#VALUE!</v>
      </c>
      <c r="I46" s="215"/>
      <c r="J46" s="185"/>
      <c r="K46" s="185"/>
      <c r="L46" s="185"/>
      <c r="M46" s="185"/>
      <c r="N46" s="18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26" t="s">
        <v>190</v>
      </c>
      <c r="B47" s="48">
        <v>1035</v>
      </c>
      <c r="C47" s="49" t="s">
        <v>178</v>
      </c>
      <c r="D47" s="49" t="s">
        <v>178</v>
      </c>
      <c r="E47" s="49" t="s">
        <v>178</v>
      </c>
      <c r="F47" s="49" t="s">
        <v>178</v>
      </c>
      <c r="G47" s="49" t="e">
        <f t="shared" si="14"/>
        <v>#VALUE!</v>
      </c>
      <c r="H47" s="110" t="e">
        <f t="shared" si="15"/>
        <v>#VALUE!</v>
      </c>
      <c r="I47" s="215"/>
      <c r="J47" s="185"/>
      <c r="K47" s="185"/>
      <c r="L47" s="185"/>
      <c r="M47" s="185"/>
      <c r="N47" s="18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26" t="s">
        <v>191</v>
      </c>
      <c r="B48" s="48">
        <v>1036</v>
      </c>
      <c r="C48" s="49" t="s">
        <v>178</v>
      </c>
      <c r="D48" s="49">
        <v>-7</v>
      </c>
      <c r="E48" s="49" t="s">
        <v>178</v>
      </c>
      <c r="F48" s="49">
        <v>-7</v>
      </c>
      <c r="G48" s="49" t="e">
        <f t="shared" si="14"/>
        <v>#VALUE!</v>
      </c>
      <c r="H48" s="110" t="e">
        <f t="shared" si="15"/>
        <v>#VALUE!</v>
      </c>
      <c r="I48" s="215"/>
      <c r="J48" s="185"/>
      <c r="K48" s="185"/>
      <c r="L48" s="185"/>
      <c r="M48" s="185"/>
      <c r="N48" s="18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26" t="s">
        <v>192</v>
      </c>
      <c r="B49" s="48">
        <v>1037</v>
      </c>
      <c r="C49" s="49">
        <v>-7</v>
      </c>
      <c r="D49" s="49">
        <v>-8</v>
      </c>
      <c r="E49" s="49">
        <v>-10</v>
      </c>
      <c r="F49" s="49">
        <v>-8</v>
      </c>
      <c r="G49" s="49">
        <f t="shared" si="14"/>
        <v>2</v>
      </c>
      <c r="H49" s="110">
        <f t="shared" si="15"/>
        <v>80</v>
      </c>
      <c r="I49" s="215"/>
      <c r="J49" s="185"/>
      <c r="K49" s="185"/>
      <c r="L49" s="185"/>
      <c r="M49" s="185"/>
      <c r="N49" s="18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26" t="s">
        <v>193</v>
      </c>
      <c r="B50" s="48">
        <v>1038</v>
      </c>
      <c r="C50" s="49">
        <v>-843</v>
      </c>
      <c r="D50" s="49">
        <v>-953</v>
      </c>
      <c r="E50" s="49">
        <v>-971</v>
      </c>
      <c r="F50" s="49">
        <v>-953</v>
      </c>
      <c r="G50" s="49">
        <f t="shared" si="14"/>
        <v>18</v>
      </c>
      <c r="H50" s="110">
        <f t="shared" si="15"/>
        <v>98.146240988671479</v>
      </c>
      <c r="I50" s="215"/>
      <c r="J50" s="185"/>
      <c r="K50" s="185"/>
      <c r="L50" s="185"/>
      <c r="M50" s="185"/>
      <c r="N50" s="18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26" t="s">
        <v>194</v>
      </c>
      <c r="B51" s="48">
        <v>1039</v>
      </c>
      <c r="C51" s="49">
        <v>-182</v>
      </c>
      <c r="D51" s="49">
        <v>-193</v>
      </c>
      <c r="E51" s="49">
        <v>-214</v>
      </c>
      <c r="F51" s="49">
        <v>-193</v>
      </c>
      <c r="G51" s="49">
        <f t="shared" si="14"/>
        <v>21</v>
      </c>
      <c r="H51" s="110">
        <f t="shared" si="15"/>
        <v>90.186915887850475</v>
      </c>
      <c r="I51" s="215"/>
      <c r="J51" s="185"/>
      <c r="K51" s="185"/>
      <c r="L51" s="185"/>
      <c r="M51" s="185"/>
      <c r="N51" s="18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2.75" customHeight="1">
      <c r="A52" s="126" t="s">
        <v>195</v>
      </c>
      <c r="B52" s="48">
        <v>1040</v>
      </c>
      <c r="C52" s="49">
        <v>-113</v>
      </c>
      <c r="D52" s="49">
        <v>-62</v>
      </c>
      <c r="E52" s="49">
        <v>-112</v>
      </c>
      <c r="F52" s="49">
        <v>-62</v>
      </c>
      <c r="G52" s="49">
        <f t="shared" si="14"/>
        <v>50</v>
      </c>
      <c r="H52" s="110">
        <f t="shared" si="15"/>
        <v>55.357142857142861</v>
      </c>
      <c r="I52" s="215"/>
      <c r="J52" s="185"/>
      <c r="K52" s="185"/>
      <c r="L52" s="185"/>
      <c r="M52" s="185"/>
      <c r="N52" s="18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2.75" customHeight="1">
      <c r="A53" s="126" t="s">
        <v>196</v>
      </c>
      <c r="B53" s="48">
        <v>1041</v>
      </c>
      <c r="C53" s="49">
        <v>-180</v>
      </c>
      <c r="D53" s="49">
        <v>-198</v>
      </c>
      <c r="E53" s="49">
        <v>-212</v>
      </c>
      <c r="F53" s="49">
        <v>-198</v>
      </c>
      <c r="G53" s="49">
        <f t="shared" si="14"/>
        <v>14</v>
      </c>
      <c r="H53" s="110">
        <f t="shared" si="15"/>
        <v>93.396226415094347</v>
      </c>
      <c r="I53" s="215"/>
      <c r="J53" s="185"/>
      <c r="K53" s="185"/>
      <c r="L53" s="185"/>
      <c r="M53" s="185"/>
      <c r="N53" s="18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26" t="s">
        <v>197</v>
      </c>
      <c r="B54" s="48">
        <v>1042</v>
      </c>
      <c r="C54" s="49" t="s">
        <v>178</v>
      </c>
      <c r="D54" s="49" t="s">
        <v>178</v>
      </c>
      <c r="E54" s="49" t="s">
        <v>178</v>
      </c>
      <c r="F54" s="49" t="s">
        <v>178</v>
      </c>
      <c r="G54" s="49" t="e">
        <f t="shared" si="14"/>
        <v>#VALUE!</v>
      </c>
      <c r="H54" s="110" t="e">
        <f t="shared" si="15"/>
        <v>#VALUE!</v>
      </c>
      <c r="I54" s="215"/>
      <c r="J54" s="185"/>
      <c r="K54" s="185"/>
      <c r="L54" s="185"/>
      <c r="M54" s="185"/>
      <c r="N54" s="18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26" t="s">
        <v>198</v>
      </c>
      <c r="B55" s="48">
        <v>1043</v>
      </c>
      <c r="C55" s="49" t="s">
        <v>178</v>
      </c>
      <c r="D55" s="49" t="s">
        <v>178</v>
      </c>
      <c r="E55" s="49" t="s">
        <v>178</v>
      </c>
      <c r="F55" s="49" t="s">
        <v>178</v>
      </c>
      <c r="G55" s="49" t="e">
        <f t="shared" si="14"/>
        <v>#VALUE!</v>
      </c>
      <c r="H55" s="110" t="e">
        <f t="shared" si="15"/>
        <v>#VALUE!</v>
      </c>
      <c r="I55" s="215"/>
      <c r="J55" s="185"/>
      <c r="K55" s="185"/>
      <c r="L55" s="185"/>
      <c r="M55" s="185"/>
      <c r="N55" s="18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26" t="s">
        <v>199</v>
      </c>
      <c r="B56" s="48">
        <v>1044</v>
      </c>
      <c r="C56" s="49" t="s">
        <v>178</v>
      </c>
      <c r="D56" s="49" t="s">
        <v>178</v>
      </c>
      <c r="E56" s="49" t="s">
        <v>178</v>
      </c>
      <c r="F56" s="49" t="s">
        <v>178</v>
      </c>
      <c r="G56" s="49" t="e">
        <f t="shared" si="14"/>
        <v>#VALUE!</v>
      </c>
      <c r="H56" s="110" t="e">
        <f t="shared" si="15"/>
        <v>#VALUE!</v>
      </c>
      <c r="I56" s="215"/>
      <c r="J56" s="185"/>
      <c r="K56" s="185"/>
      <c r="L56" s="185"/>
      <c r="M56" s="185"/>
      <c r="N56" s="18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26" t="s">
        <v>200</v>
      </c>
      <c r="B57" s="48">
        <v>1045</v>
      </c>
      <c r="C57" s="49">
        <v>-40</v>
      </c>
      <c r="D57" s="49">
        <v>-40</v>
      </c>
      <c r="E57" s="49">
        <v>-60</v>
      </c>
      <c r="F57" s="49">
        <v>-40</v>
      </c>
      <c r="G57" s="49">
        <f t="shared" si="14"/>
        <v>20</v>
      </c>
      <c r="H57" s="110">
        <f t="shared" si="15"/>
        <v>66.666666666666657</v>
      </c>
      <c r="I57" s="215"/>
      <c r="J57" s="185"/>
      <c r="K57" s="185"/>
      <c r="L57" s="185"/>
      <c r="M57" s="185"/>
      <c r="N57" s="18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26" t="s">
        <v>201</v>
      </c>
      <c r="B58" s="48">
        <v>1046</v>
      </c>
      <c r="C58" s="49">
        <v>-6</v>
      </c>
      <c r="D58" s="49" t="s">
        <v>178</v>
      </c>
      <c r="E58" s="49">
        <v>-30</v>
      </c>
      <c r="F58" s="49" t="s">
        <v>178</v>
      </c>
      <c r="G58" s="49" t="e">
        <f t="shared" si="14"/>
        <v>#VALUE!</v>
      </c>
      <c r="H58" s="110" t="e">
        <f t="shared" si="15"/>
        <v>#VALUE!</v>
      </c>
      <c r="I58" s="215"/>
      <c r="J58" s="185"/>
      <c r="K58" s="185"/>
      <c r="L58" s="185"/>
      <c r="M58" s="185"/>
      <c r="N58" s="18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26" t="s">
        <v>202</v>
      </c>
      <c r="B59" s="48">
        <v>1047</v>
      </c>
      <c r="C59" s="49" t="s">
        <v>178</v>
      </c>
      <c r="D59" s="49" t="s">
        <v>178</v>
      </c>
      <c r="E59" s="49" t="s">
        <v>178</v>
      </c>
      <c r="F59" s="49" t="s">
        <v>178</v>
      </c>
      <c r="G59" s="49" t="e">
        <f t="shared" si="14"/>
        <v>#VALUE!</v>
      </c>
      <c r="H59" s="110" t="e">
        <f t="shared" si="15"/>
        <v>#VALUE!</v>
      </c>
      <c r="I59" s="215"/>
      <c r="J59" s="185"/>
      <c r="K59" s="185"/>
      <c r="L59" s="185"/>
      <c r="M59" s="185"/>
      <c r="N59" s="18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26" t="s">
        <v>203</v>
      </c>
      <c r="B60" s="48">
        <v>1048</v>
      </c>
      <c r="C60" s="49" t="s">
        <v>178</v>
      </c>
      <c r="D60" s="49" t="s">
        <v>178</v>
      </c>
      <c r="E60" s="49" t="s">
        <v>178</v>
      </c>
      <c r="F60" s="49" t="s">
        <v>178</v>
      </c>
      <c r="G60" s="49" t="e">
        <f t="shared" si="14"/>
        <v>#VALUE!</v>
      </c>
      <c r="H60" s="110" t="e">
        <f t="shared" si="15"/>
        <v>#VALUE!</v>
      </c>
      <c r="I60" s="215"/>
      <c r="J60" s="185"/>
      <c r="K60" s="185"/>
      <c r="L60" s="185"/>
      <c r="M60" s="185"/>
      <c r="N60" s="18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26" t="s">
        <v>204</v>
      </c>
      <c r="B61" s="48">
        <v>1049</v>
      </c>
      <c r="C61" s="49" t="s">
        <v>178</v>
      </c>
      <c r="D61" s="49" t="s">
        <v>178</v>
      </c>
      <c r="E61" s="49" t="s">
        <v>178</v>
      </c>
      <c r="F61" s="49" t="s">
        <v>178</v>
      </c>
      <c r="G61" s="49" t="e">
        <f t="shared" si="14"/>
        <v>#VALUE!</v>
      </c>
      <c r="H61" s="110" t="e">
        <f t="shared" si="15"/>
        <v>#VALUE!</v>
      </c>
      <c r="I61" s="215"/>
      <c r="J61" s="185"/>
      <c r="K61" s="185"/>
      <c r="L61" s="185"/>
      <c r="M61" s="185"/>
      <c r="N61" s="18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2.75" customHeight="1">
      <c r="A62" s="126" t="s">
        <v>205</v>
      </c>
      <c r="B62" s="48">
        <v>1050</v>
      </c>
      <c r="C62" s="49" t="s">
        <v>178</v>
      </c>
      <c r="D62" s="49">
        <v>-7</v>
      </c>
      <c r="E62" s="49" t="s">
        <v>178</v>
      </c>
      <c r="F62" s="49">
        <v>-7</v>
      </c>
      <c r="G62" s="49" t="e">
        <f t="shared" si="14"/>
        <v>#VALUE!</v>
      </c>
      <c r="H62" s="110" t="e">
        <f t="shared" si="15"/>
        <v>#VALUE!</v>
      </c>
      <c r="I62" s="215"/>
      <c r="J62" s="185"/>
      <c r="K62" s="185"/>
      <c r="L62" s="185"/>
      <c r="M62" s="185"/>
      <c r="N62" s="18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26" t="s">
        <v>206</v>
      </c>
      <c r="B63" s="48" t="s">
        <v>207</v>
      </c>
      <c r="C63" s="49" t="s">
        <v>178</v>
      </c>
      <c r="D63" s="49" t="s">
        <v>178</v>
      </c>
      <c r="E63" s="49" t="s">
        <v>178</v>
      </c>
      <c r="F63" s="49" t="s">
        <v>178</v>
      </c>
      <c r="G63" s="49" t="e">
        <f t="shared" si="14"/>
        <v>#VALUE!</v>
      </c>
      <c r="H63" s="110" t="e">
        <f t="shared" si="15"/>
        <v>#VALUE!</v>
      </c>
      <c r="I63" s="215"/>
      <c r="J63" s="185"/>
      <c r="K63" s="185"/>
      <c r="L63" s="185"/>
      <c r="M63" s="185"/>
      <c r="N63" s="18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26" t="s">
        <v>437</v>
      </c>
      <c r="B64" s="48">
        <v>1051</v>
      </c>
      <c r="C64" s="49">
        <v>-17</v>
      </c>
      <c r="D64" s="49">
        <v>-18</v>
      </c>
      <c r="E64" s="49">
        <v>-24</v>
      </c>
      <c r="F64" s="49">
        <v>-18</v>
      </c>
      <c r="G64" s="49">
        <f t="shared" si="14"/>
        <v>6</v>
      </c>
      <c r="H64" s="110">
        <f t="shared" si="15"/>
        <v>75</v>
      </c>
      <c r="I64" s="228" t="s">
        <v>435</v>
      </c>
      <c r="J64" s="183"/>
      <c r="K64" s="183"/>
      <c r="L64" s="183"/>
      <c r="M64" s="183"/>
      <c r="N64" s="18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24" t="s">
        <v>208</v>
      </c>
      <c r="B65" s="75">
        <v>1060</v>
      </c>
      <c r="C65" s="35">
        <f t="shared" ref="C65:F65" si="19">SUM(C66:C72)</f>
        <v>0</v>
      </c>
      <c r="D65" s="35">
        <f t="shared" si="19"/>
        <v>0</v>
      </c>
      <c r="E65" s="35">
        <f t="shared" si="19"/>
        <v>0</v>
      </c>
      <c r="F65" s="35">
        <f t="shared" si="19"/>
        <v>0</v>
      </c>
      <c r="G65" s="39">
        <f t="shared" si="14"/>
        <v>0</v>
      </c>
      <c r="H65" s="125" t="e">
        <f t="shared" si="15"/>
        <v>#DIV/0!</v>
      </c>
      <c r="I65" s="227"/>
      <c r="J65" s="185"/>
      <c r="K65" s="185"/>
      <c r="L65" s="185"/>
      <c r="M65" s="185"/>
      <c r="N65" s="181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9.5" customHeight="1">
      <c r="A66" s="126" t="s">
        <v>209</v>
      </c>
      <c r="B66" s="48">
        <v>1061</v>
      </c>
      <c r="C66" s="49" t="s">
        <v>178</v>
      </c>
      <c r="D66" s="49" t="s">
        <v>178</v>
      </c>
      <c r="E66" s="49" t="s">
        <v>178</v>
      </c>
      <c r="F66" s="49" t="s">
        <v>178</v>
      </c>
      <c r="G66" s="49" t="e">
        <f t="shared" si="14"/>
        <v>#VALUE!</v>
      </c>
      <c r="H66" s="110" t="e">
        <f t="shared" si="15"/>
        <v>#VALUE!</v>
      </c>
      <c r="I66" s="215"/>
      <c r="J66" s="185"/>
      <c r="K66" s="185"/>
      <c r="L66" s="185"/>
      <c r="M66" s="185"/>
      <c r="N66" s="18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26" t="s">
        <v>210</v>
      </c>
      <c r="B67" s="48">
        <v>1062</v>
      </c>
      <c r="C67" s="49" t="s">
        <v>178</v>
      </c>
      <c r="D67" s="49" t="s">
        <v>178</v>
      </c>
      <c r="E67" s="49" t="s">
        <v>178</v>
      </c>
      <c r="F67" s="49" t="s">
        <v>178</v>
      </c>
      <c r="G67" s="49" t="e">
        <f t="shared" si="14"/>
        <v>#VALUE!</v>
      </c>
      <c r="H67" s="110" t="e">
        <f t="shared" si="15"/>
        <v>#VALUE!</v>
      </c>
      <c r="I67" s="215"/>
      <c r="J67" s="185"/>
      <c r="K67" s="185"/>
      <c r="L67" s="185"/>
      <c r="M67" s="185"/>
      <c r="N67" s="18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26" t="s">
        <v>193</v>
      </c>
      <c r="B68" s="48">
        <v>1063</v>
      </c>
      <c r="C68" s="49" t="s">
        <v>178</v>
      </c>
      <c r="D68" s="49" t="s">
        <v>178</v>
      </c>
      <c r="E68" s="49" t="s">
        <v>178</v>
      </c>
      <c r="F68" s="49" t="s">
        <v>178</v>
      </c>
      <c r="G68" s="49" t="e">
        <f t="shared" si="14"/>
        <v>#VALUE!</v>
      </c>
      <c r="H68" s="110" t="e">
        <f t="shared" si="15"/>
        <v>#VALUE!</v>
      </c>
      <c r="I68" s="215"/>
      <c r="J68" s="185"/>
      <c r="K68" s="185"/>
      <c r="L68" s="185"/>
      <c r="M68" s="185"/>
      <c r="N68" s="18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26" t="s">
        <v>194</v>
      </c>
      <c r="B69" s="48">
        <v>1064</v>
      </c>
      <c r="C69" s="49" t="s">
        <v>178</v>
      </c>
      <c r="D69" s="49" t="s">
        <v>178</v>
      </c>
      <c r="E69" s="49" t="s">
        <v>178</v>
      </c>
      <c r="F69" s="49" t="s">
        <v>178</v>
      </c>
      <c r="G69" s="49" t="e">
        <f t="shared" si="14"/>
        <v>#VALUE!</v>
      </c>
      <c r="H69" s="110" t="e">
        <f t="shared" si="15"/>
        <v>#VALUE!</v>
      </c>
      <c r="I69" s="215"/>
      <c r="J69" s="185"/>
      <c r="K69" s="185"/>
      <c r="L69" s="185"/>
      <c r="M69" s="185"/>
      <c r="N69" s="18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26" t="s">
        <v>211</v>
      </c>
      <c r="B70" s="48">
        <v>1065</v>
      </c>
      <c r="C70" s="49" t="s">
        <v>178</v>
      </c>
      <c r="D70" s="49" t="s">
        <v>178</v>
      </c>
      <c r="E70" s="49" t="s">
        <v>178</v>
      </c>
      <c r="F70" s="49" t="s">
        <v>178</v>
      </c>
      <c r="G70" s="49" t="e">
        <f t="shared" si="14"/>
        <v>#VALUE!</v>
      </c>
      <c r="H70" s="110" t="e">
        <f t="shared" si="15"/>
        <v>#VALUE!</v>
      </c>
      <c r="I70" s="215"/>
      <c r="J70" s="185"/>
      <c r="K70" s="185"/>
      <c r="L70" s="185"/>
      <c r="M70" s="185"/>
      <c r="N70" s="18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26" t="s">
        <v>212</v>
      </c>
      <c r="B71" s="48">
        <v>1066</v>
      </c>
      <c r="C71" s="49" t="s">
        <v>178</v>
      </c>
      <c r="D71" s="49" t="s">
        <v>178</v>
      </c>
      <c r="E71" s="49" t="s">
        <v>178</v>
      </c>
      <c r="F71" s="49" t="s">
        <v>178</v>
      </c>
      <c r="G71" s="49" t="e">
        <f t="shared" si="14"/>
        <v>#VALUE!</v>
      </c>
      <c r="H71" s="110" t="e">
        <f t="shared" si="15"/>
        <v>#VALUE!</v>
      </c>
      <c r="I71" s="215"/>
      <c r="J71" s="185"/>
      <c r="K71" s="185"/>
      <c r="L71" s="185"/>
      <c r="M71" s="185"/>
      <c r="N71" s="18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26" t="s">
        <v>213</v>
      </c>
      <c r="B72" s="48">
        <v>1067</v>
      </c>
      <c r="C72" s="49" t="s">
        <v>178</v>
      </c>
      <c r="D72" s="49" t="s">
        <v>178</v>
      </c>
      <c r="E72" s="49" t="s">
        <v>178</v>
      </c>
      <c r="F72" s="49" t="s">
        <v>178</v>
      </c>
      <c r="G72" s="49" t="e">
        <f t="shared" si="14"/>
        <v>#VALUE!</v>
      </c>
      <c r="H72" s="110" t="e">
        <f t="shared" si="15"/>
        <v>#VALUE!</v>
      </c>
      <c r="I72" s="215"/>
      <c r="J72" s="185"/>
      <c r="K72" s="185"/>
      <c r="L72" s="185"/>
      <c r="M72" s="185"/>
      <c r="N72" s="18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24" t="s">
        <v>214</v>
      </c>
      <c r="B73" s="75">
        <v>1070</v>
      </c>
      <c r="C73" s="35">
        <f t="shared" ref="C73:F73" si="20">SUM(C74:C76)</f>
        <v>2141</v>
      </c>
      <c r="D73" s="35">
        <f t="shared" si="20"/>
        <v>3116</v>
      </c>
      <c r="E73" s="35">
        <f t="shared" si="20"/>
        <v>3465</v>
      </c>
      <c r="F73" s="35">
        <f t="shared" si="20"/>
        <v>3116</v>
      </c>
      <c r="G73" s="39">
        <f t="shared" si="14"/>
        <v>-349</v>
      </c>
      <c r="H73" s="125">
        <f t="shared" si="15"/>
        <v>89.92784992784992</v>
      </c>
      <c r="I73" s="227"/>
      <c r="J73" s="185"/>
      <c r="K73" s="185"/>
      <c r="L73" s="185"/>
      <c r="M73" s="185"/>
      <c r="N73" s="181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9.5" customHeight="1">
      <c r="A74" s="126" t="s">
        <v>215</v>
      </c>
      <c r="B74" s="48">
        <v>1071</v>
      </c>
      <c r="C74" s="49"/>
      <c r="D74" s="49"/>
      <c r="E74" s="49"/>
      <c r="F74" s="49"/>
      <c r="G74" s="49">
        <f t="shared" si="14"/>
        <v>0</v>
      </c>
      <c r="H74" s="110" t="e">
        <f t="shared" si="15"/>
        <v>#DIV/0!</v>
      </c>
      <c r="I74" s="215"/>
      <c r="J74" s="185"/>
      <c r="K74" s="185"/>
      <c r="L74" s="185"/>
      <c r="M74" s="185"/>
      <c r="N74" s="18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 customHeight="1">
      <c r="A75" s="126" t="s">
        <v>216</v>
      </c>
      <c r="B75" s="48">
        <v>1072</v>
      </c>
      <c r="C75" s="49">
        <v>2103</v>
      </c>
      <c r="D75" s="49">
        <v>2095</v>
      </c>
      <c r="E75" s="49">
        <v>2100</v>
      </c>
      <c r="F75" s="49">
        <v>2095</v>
      </c>
      <c r="G75" s="49">
        <f t="shared" si="14"/>
        <v>-5</v>
      </c>
      <c r="H75" s="110">
        <f t="shared" si="15"/>
        <v>99.761904761904759</v>
      </c>
      <c r="I75" s="228" t="s">
        <v>435</v>
      </c>
      <c r="J75" s="183"/>
      <c r="K75" s="183"/>
      <c r="L75" s="183"/>
      <c r="M75" s="183"/>
      <c r="N75" s="18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customHeight="1">
      <c r="A76" s="126" t="s">
        <v>420</v>
      </c>
      <c r="B76" s="48">
        <v>1073</v>
      </c>
      <c r="C76" s="49">
        <v>38</v>
      </c>
      <c r="D76" s="49">
        <v>1021</v>
      </c>
      <c r="E76" s="49">
        <v>1365</v>
      </c>
      <c r="F76" s="49">
        <v>1021</v>
      </c>
      <c r="G76" s="49">
        <f t="shared" si="14"/>
        <v>-344</v>
      </c>
      <c r="H76" s="110">
        <f t="shared" si="15"/>
        <v>74.798534798534803</v>
      </c>
      <c r="I76" s="228" t="s">
        <v>435</v>
      </c>
      <c r="J76" s="183"/>
      <c r="K76" s="183"/>
      <c r="L76" s="183"/>
      <c r="M76" s="183"/>
      <c r="N76" s="18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27" t="s">
        <v>217</v>
      </c>
      <c r="B77" s="75">
        <v>1080</v>
      </c>
      <c r="C77" s="35">
        <f t="shared" ref="C77:F77" si="21">SUM(C78:C83)</f>
        <v>-4</v>
      </c>
      <c r="D77" s="35">
        <f t="shared" si="21"/>
        <v>0</v>
      </c>
      <c r="E77" s="35">
        <f t="shared" si="21"/>
        <v>0</v>
      </c>
      <c r="F77" s="35">
        <f t="shared" si="21"/>
        <v>0</v>
      </c>
      <c r="G77" s="39">
        <f t="shared" si="14"/>
        <v>0</v>
      </c>
      <c r="H77" s="125" t="e">
        <f t="shared" si="15"/>
        <v>#DIV/0!</v>
      </c>
      <c r="I77" s="227"/>
      <c r="J77" s="185"/>
      <c r="K77" s="185"/>
      <c r="L77" s="185"/>
      <c r="M77" s="185"/>
      <c r="N77" s="181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9.5" customHeight="1">
      <c r="A78" s="126" t="s">
        <v>215</v>
      </c>
      <c r="B78" s="48">
        <v>1081</v>
      </c>
      <c r="C78" s="49" t="s">
        <v>178</v>
      </c>
      <c r="D78" s="49" t="s">
        <v>178</v>
      </c>
      <c r="E78" s="49" t="s">
        <v>178</v>
      </c>
      <c r="F78" s="49" t="s">
        <v>178</v>
      </c>
      <c r="G78" s="39" t="e">
        <f t="shared" si="14"/>
        <v>#VALUE!</v>
      </c>
      <c r="H78" s="125" t="e">
        <f t="shared" si="15"/>
        <v>#VALUE!</v>
      </c>
      <c r="I78" s="215"/>
      <c r="J78" s="185"/>
      <c r="K78" s="185"/>
      <c r="L78" s="185"/>
      <c r="M78" s="185"/>
      <c r="N78" s="18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26" t="s">
        <v>218</v>
      </c>
      <c r="B79" s="48">
        <v>1082</v>
      </c>
      <c r="C79" s="49" t="s">
        <v>178</v>
      </c>
      <c r="D79" s="49" t="s">
        <v>178</v>
      </c>
      <c r="E79" s="49" t="s">
        <v>178</v>
      </c>
      <c r="F79" s="49" t="s">
        <v>178</v>
      </c>
      <c r="G79" s="39" t="e">
        <f t="shared" si="14"/>
        <v>#VALUE!</v>
      </c>
      <c r="H79" s="125" t="e">
        <f t="shared" si="15"/>
        <v>#VALUE!</v>
      </c>
      <c r="I79" s="215"/>
      <c r="J79" s="185"/>
      <c r="K79" s="185"/>
      <c r="L79" s="185"/>
      <c r="M79" s="185"/>
      <c r="N79" s="18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26" t="s">
        <v>219</v>
      </c>
      <c r="B80" s="48">
        <v>1083</v>
      </c>
      <c r="C80" s="49" t="s">
        <v>178</v>
      </c>
      <c r="D80" s="49" t="s">
        <v>178</v>
      </c>
      <c r="E80" s="49" t="s">
        <v>178</v>
      </c>
      <c r="F80" s="49" t="s">
        <v>178</v>
      </c>
      <c r="G80" s="39" t="e">
        <f t="shared" si="14"/>
        <v>#VALUE!</v>
      </c>
      <c r="H80" s="125" t="e">
        <f t="shared" si="15"/>
        <v>#VALUE!</v>
      </c>
      <c r="I80" s="215"/>
      <c r="J80" s="185"/>
      <c r="K80" s="185"/>
      <c r="L80" s="185"/>
      <c r="M80" s="185"/>
      <c r="N80" s="18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26" t="s">
        <v>220</v>
      </c>
      <c r="B81" s="48">
        <v>1084</v>
      </c>
      <c r="C81" s="49" t="s">
        <v>178</v>
      </c>
      <c r="D81" s="49" t="s">
        <v>178</v>
      </c>
      <c r="E81" s="49" t="s">
        <v>178</v>
      </c>
      <c r="F81" s="49" t="s">
        <v>178</v>
      </c>
      <c r="G81" s="39" t="e">
        <f t="shared" si="14"/>
        <v>#VALUE!</v>
      </c>
      <c r="H81" s="125" t="e">
        <f t="shared" si="15"/>
        <v>#VALUE!</v>
      </c>
      <c r="I81" s="215"/>
      <c r="J81" s="185"/>
      <c r="K81" s="185"/>
      <c r="L81" s="185"/>
      <c r="M81" s="185"/>
      <c r="N81" s="18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26" t="s">
        <v>221</v>
      </c>
      <c r="B82" s="48">
        <v>1085</v>
      </c>
      <c r="C82" s="49" t="s">
        <v>178</v>
      </c>
      <c r="D82" s="49" t="s">
        <v>178</v>
      </c>
      <c r="E82" s="49" t="s">
        <v>178</v>
      </c>
      <c r="F82" s="49" t="s">
        <v>178</v>
      </c>
      <c r="G82" s="39" t="e">
        <f t="shared" si="14"/>
        <v>#VALUE!</v>
      </c>
      <c r="H82" s="125" t="e">
        <f t="shared" si="15"/>
        <v>#VALUE!</v>
      </c>
      <c r="I82" s="215"/>
      <c r="J82" s="185"/>
      <c r="K82" s="185"/>
      <c r="L82" s="185"/>
      <c r="M82" s="185"/>
      <c r="N82" s="18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26" t="s">
        <v>422</v>
      </c>
      <c r="B83" s="48">
        <v>1086</v>
      </c>
      <c r="C83" s="49">
        <v>-4</v>
      </c>
      <c r="D83" s="49" t="s">
        <v>178</v>
      </c>
      <c r="E83" s="49" t="s">
        <v>178</v>
      </c>
      <c r="F83" s="49" t="s">
        <v>178</v>
      </c>
      <c r="G83" s="39" t="e">
        <f t="shared" si="14"/>
        <v>#VALUE!</v>
      </c>
      <c r="H83" s="125" t="e">
        <f t="shared" si="15"/>
        <v>#VALUE!</v>
      </c>
      <c r="I83" s="215"/>
      <c r="J83" s="185"/>
      <c r="K83" s="185"/>
      <c r="L83" s="185"/>
      <c r="M83" s="185"/>
      <c r="N83" s="18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24" t="s">
        <v>222</v>
      </c>
      <c r="B84" s="75">
        <v>1100</v>
      </c>
      <c r="C84" s="35">
        <f t="shared" ref="C84:F84" si="22">SUM(C41,C42,C65,C73,C77)</f>
        <v>-721</v>
      </c>
      <c r="D84" s="35">
        <f t="shared" si="22"/>
        <v>273</v>
      </c>
      <c r="E84" s="35">
        <f t="shared" si="22"/>
        <v>209</v>
      </c>
      <c r="F84" s="35">
        <f t="shared" si="22"/>
        <v>273</v>
      </c>
      <c r="G84" s="39">
        <f t="shared" si="14"/>
        <v>64</v>
      </c>
      <c r="H84" s="125">
        <f t="shared" si="15"/>
        <v>130.62200956937801</v>
      </c>
      <c r="I84" s="227"/>
      <c r="J84" s="185"/>
      <c r="K84" s="185"/>
      <c r="L84" s="185"/>
      <c r="M84" s="185"/>
      <c r="N84" s="181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9.5" customHeight="1">
      <c r="A85" s="124" t="s">
        <v>223</v>
      </c>
      <c r="B85" s="75">
        <v>1110</v>
      </c>
      <c r="C85" s="39"/>
      <c r="D85" s="39"/>
      <c r="E85" s="39"/>
      <c r="F85" s="39"/>
      <c r="G85" s="39">
        <f t="shared" si="14"/>
        <v>0</v>
      </c>
      <c r="H85" s="125" t="e">
        <f t="shared" si="15"/>
        <v>#DIV/0!</v>
      </c>
      <c r="I85" s="227"/>
      <c r="J85" s="185"/>
      <c r="K85" s="185"/>
      <c r="L85" s="185"/>
      <c r="M85" s="185"/>
      <c r="N85" s="181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9.5" customHeight="1">
      <c r="A86" s="124" t="s">
        <v>224</v>
      </c>
      <c r="B86" s="75">
        <v>1120</v>
      </c>
      <c r="C86" s="39" t="s">
        <v>178</v>
      </c>
      <c r="D86" s="39" t="s">
        <v>178</v>
      </c>
      <c r="E86" s="39" t="s">
        <v>178</v>
      </c>
      <c r="F86" s="39" t="s">
        <v>178</v>
      </c>
      <c r="G86" s="39" t="e">
        <f t="shared" si="14"/>
        <v>#VALUE!</v>
      </c>
      <c r="H86" s="125" t="e">
        <f t="shared" si="15"/>
        <v>#VALUE!</v>
      </c>
      <c r="I86" s="227"/>
      <c r="J86" s="185"/>
      <c r="K86" s="185"/>
      <c r="L86" s="185"/>
      <c r="M86" s="185"/>
      <c r="N86" s="181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9.5" customHeight="1">
      <c r="A87" s="124" t="s">
        <v>225</v>
      </c>
      <c r="B87" s="75">
        <v>1130</v>
      </c>
      <c r="C87" s="39"/>
      <c r="D87" s="39"/>
      <c r="E87" s="39"/>
      <c r="F87" s="39"/>
      <c r="G87" s="39">
        <f t="shared" si="14"/>
        <v>0</v>
      </c>
      <c r="H87" s="125" t="e">
        <f t="shared" si="15"/>
        <v>#DIV/0!</v>
      </c>
      <c r="I87" s="227"/>
      <c r="J87" s="185"/>
      <c r="K87" s="185"/>
      <c r="L87" s="185"/>
      <c r="M87" s="185"/>
      <c r="N87" s="181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9.5" customHeight="1">
      <c r="A88" s="124" t="s">
        <v>226</v>
      </c>
      <c r="B88" s="75">
        <v>1140</v>
      </c>
      <c r="C88" s="39" t="s">
        <v>178</v>
      </c>
      <c r="D88" s="39" t="s">
        <v>178</v>
      </c>
      <c r="E88" s="39" t="s">
        <v>178</v>
      </c>
      <c r="F88" s="39" t="s">
        <v>178</v>
      </c>
      <c r="G88" s="39" t="e">
        <f t="shared" si="14"/>
        <v>#VALUE!</v>
      </c>
      <c r="H88" s="125" t="e">
        <f t="shared" si="15"/>
        <v>#VALUE!</v>
      </c>
      <c r="I88" s="227"/>
      <c r="J88" s="185"/>
      <c r="K88" s="185"/>
      <c r="L88" s="185"/>
      <c r="M88" s="185"/>
      <c r="N88" s="181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9.5" customHeight="1">
      <c r="A89" s="124" t="s">
        <v>227</v>
      </c>
      <c r="B89" s="75">
        <v>1150</v>
      </c>
      <c r="C89" s="35">
        <f t="shared" ref="C89:F89" si="23">SUM(C90:C91)</f>
        <v>0</v>
      </c>
      <c r="D89" s="35">
        <f t="shared" si="23"/>
        <v>0</v>
      </c>
      <c r="E89" s="35">
        <f t="shared" si="23"/>
        <v>0</v>
      </c>
      <c r="F89" s="35">
        <f t="shared" si="23"/>
        <v>0</v>
      </c>
      <c r="G89" s="39">
        <f t="shared" si="14"/>
        <v>0</v>
      </c>
      <c r="H89" s="125" t="e">
        <f t="shared" si="15"/>
        <v>#DIV/0!</v>
      </c>
      <c r="I89" s="227"/>
      <c r="J89" s="185"/>
      <c r="K89" s="185"/>
      <c r="L89" s="185"/>
      <c r="M89" s="185"/>
      <c r="N89" s="181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9.5" customHeight="1">
      <c r="A90" s="126" t="s">
        <v>215</v>
      </c>
      <c r="B90" s="48">
        <v>1151</v>
      </c>
      <c r="C90" s="49"/>
      <c r="D90" s="49"/>
      <c r="E90" s="49"/>
      <c r="F90" s="49"/>
      <c r="G90" s="49">
        <f t="shared" si="14"/>
        <v>0</v>
      </c>
      <c r="H90" s="110" t="e">
        <f t="shared" si="15"/>
        <v>#DIV/0!</v>
      </c>
      <c r="I90" s="215"/>
      <c r="J90" s="185"/>
      <c r="K90" s="185"/>
      <c r="L90" s="185"/>
      <c r="M90" s="185"/>
      <c r="N90" s="18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26" t="s">
        <v>228</v>
      </c>
      <c r="B91" s="48">
        <v>1152</v>
      </c>
      <c r="C91" s="49"/>
      <c r="D91" s="49"/>
      <c r="E91" s="49"/>
      <c r="F91" s="49"/>
      <c r="G91" s="49">
        <f t="shared" si="14"/>
        <v>0</v>
      </c>
      <c r="H91" s="110" t="e">
        <f t="shared" si="15"/>
        <v>#DIV/0!</v>
      </c>
      <c r="I91" s="215"/>
      <c r="J91" s="185"/>
      <c r="K91" s="185"/>
      <c r="L91" s="185"/>
      <c r="M91" s="185"/>
      <c r="N91" s="18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24" t="s">
        <v>229</v>
      </c>
      <c r="B92" s="75">
        <v>1160</v>
      </c>
      <c r="C92" s="35">
        <f t="shared" ref="C92:F92" si="24">SUM(C93:C94)</f>
        <v>0</v>
      </c>
      <c r="D92" s="35">
        <f t="shared" si="24"/>
        <v>0</v>
      </c>
      <c r="E92" s="35">
        <f t="shared" si="24"/>
        <v>0</v>
      </c>
      <c r="F92" s="35">
        <f t="shared" si="24"/>
        <v>0</v>
      </c>
      <c r="G92" s="39">
        <f t="shared" si="14"/>
        <v>0</v>
      </c>
      <c r="H92" s="125" t="e">
        <f t="shared" si="15"/>
        <v>#DIV/0!</v>
      </c>
      <c r="I92" s="227"/>
      <c r="J92" s="185"/>
      <c r="K92" s="185"/>
      <c r="L92" s="185"/>
      <c r="M92" s="185"/>
      <c r="N92" s="181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9.5" customHeight="1">
      <c r="A93" s="126" t="s">
        <v>215</v>
      </c>
      <c r="B93" s="48">
        <v>1161</v>
      </c>
      <c r="C93" s="49" t="s">
        <v>178</v>
      </c>
      <c r="D93" s="49" t="s">
        <v>178</v>
      </c>
      <c r="E93" s="49" t="s">
        <v>178</v>
      </c>
      <c r="F93" s="49" t="s">
        <v>178</v>
      </c>
      <c r="G93" s="39" t="e">
        <f t="shared" si="14"/>
        <v>#VALUE!</v>
      </c>
      <c r="H93" s="125" t="e">
        <f t="shared" si="15"/>
        <v>#VALUE!</v>
      </c>
      <c r="I93" s="215"/>
      <c r="J93" s="185"/>
      <c r="K93" s="185"/>
      <c r="L93" s="185"/>
      <c r="M93" s="185"/>
      <c r="N93" s="18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26" t="s">
        <v>230</v>
      </c>
      <c r="B94" s="48">
        <v>1162</v>
      </c>
      <c r="C94" s="49" t="s">
        <v>178</v>
      </c>
      <c r="D94" s="49" t="s">
        <v>178</v>
      </c>
      <c r="E94" s="49" t="s">
        <v>178</v>
      </c>
      <c r="F94" s="49" t="s">
        <v>178</v>
      </c>
      <c r="G94" s="39" t="e">
        <f t="shared" si="14"/>
        <v>#VALUE!</v>
      </c>
      <c r="H94" s="125" t="e">
        <f t="shared" si="15"/>
        <v>#VALUE!</v>
      </c>
      <c r="I94" s="215"/>
      <c r="J94" s="185"/>
      <c r="K94" s="185"/>
      <c r="L94" s="185"/>
      <c r="M94" s="185"/>
      <c r="N94" s="18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24" t="s">
        <v>231</v>
      </c>
      <c r="B95" s="75">
        <v>1170</v>
      </c>
      <c r="C95" s="35">
        <f t="shared" ref="C95:F95" si="25">SUM(C84:C89,C92)</f>
        <v>-721</v>
      </c>
      <c r="D95" s="35">
        <f t="shared" si="25"/>
        <v>273</v>
      </c>
      <c r="E95" s="35">
        <f t="shared" si="25"/>
        <v>209</v>
      </c>
      <c r="F95" s="35">
        <f t="shared" si="25"/>
        <v>273</v>
      </c>
      <c r="G95" s="39">
        <f t="shared" si="14"/>
        <v>64</v>
      </c>
      <c r="H95" s="125">
        <f t="shared" si="15"/>
        <v>130.62200956937801</v>
      </c>
      <c r="I95" s="227"/>
      <c r="J95" s="185"/>
      <c r="K95" s="185"/>
      <c r="L95" s="185"/>
      <c r="M95" s="185"/>
      <c r="N95" s="18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9.5" customHeight="1">
      <c r="A96" s="126" t="s">
        <v>232</v>
      </c>
      <c r="B96" s="20">
        <v>1180</v>
      </c>
      <c r="C96" s="49" t="s">
        <v>176</v>
      </c>
      <c r="D96" s="49"/>
      <c r="E96" s="49">
        <v>-38</v>
      </c>
      <c r="F96" s="49" t="s">
        <v>176</v>
      </c>
      <c r="G96" s="49" t="e">
        <f t="shared" si="14"/>
        <v>#VALUE!</v>
      </c>
      <c r="H96" s="110" t="e">
        <f t="shared" si="15"/>
        <v>#VALUE!</v>
      </c>
      <c r="I96" s="215"/>
      <c r="J96" s="185"/>
      <c r="K96" s="185"/>
      <c r="L96" s="185"/>
      <c r="M96" s="185"/>
      <c r="N96" s="18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26" t="s">
        <v>233</v>
      </c>
      <c r="B97" s="20">
        <v>1181</v>
      </c>
      <c r="C97" s="49"/>
      <c r="D97" s="49"/>
      <c r="E97" s="49"/>
      <c r="F97" s="49"/>
      <c r="G97" s="49">
        <f t="shared" si="14"/>
        <v>0</v>
      </c>
      <c r="H97" s="110" t="e">
        <f t="shared" si="15"/>
        <v>#DIV/0!</v>
      </c>
      <c r="I97" s="215"/>
      <c r="J97" s="185"/>
      <c r="K97" s="185"/>
      <c r="L97" s="185"/>
      <c r="M97" s="185"/>
      <c r="N97" s="18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26" t="s">
        <v>234</v>
      </c>
      <c r="B98" s="48">
        <v>1190</v>
      </c>
      <c r="C98" s="49"/>
      <c r="D98" s="49"/>
      <c r="E98" s="49"/>
      <c r="F98" s="49"/>
      <c r="G98" s="49">
        <f t="shared" si="14"/>
        <v>0</v>
      </c>
      <c r="H98" s="110" t="e">
        <f t="shared" si="15"/>
        <v>#DIV/0!</v>
      </c>
      <c r="I98" s="215"/>
      <c r="J98" s="185"/>
      <c r="K98" s="185"/>
      <c r="L98" s="185"/>
      <c r="M98" s="185"/>
      <c r="N98" s="18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26" t="s">
        <v>235</v>
      </c>
      <c r="B99" s="48">
        <v>1191</v>
      </c>
      <c r="C99" s="49" t="s">
        <v>178</v>
      </c>
      <c r="D99" s="49" t="s">
        <v>178</v>
      </c>
      <c r="E99" s="49" t="s">
        <v>178</v>
      </c>
      <c r="F99" s="49" t="s">
        <v>178</v>
      </c>
      <c r="G99" s="49" t="e">
        <f t="shared" si="14"/>
        <v>#VALUE!</v>
      </c>
      <c r="H99" s="110" t="e">
        <f t="shared" si="15"/>
        <v>#VALUE!</v>
      </c>
      <c r="I99" s="215"/>
      <c r="J99" s="185"/>
      <c r="K99" s="185"/>
      <c r="L99" s="185"/>
      <c r="M99" s="185"/>
      <c r="N99" s="18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24" t="s">
        <v>236</v>
      </c>
      <c r="B100" s="75">
        <v>1200</v>
      </c>
      <c r="C100" s="35">
        <f t="shared" ref="C100:F100" si="26">SUM(C95:C99)</f>
        <v>-721</v>
      </c>
      <c r="D100" s="35">
        <f t="shared" si="26"/>
        <v>273</v>
      </c>
      <c r="E100" s="35">
        <f t="shared" si="26"/>
        <v>171</v>
      </c>
      <c r="F100" s="35">
        <f t="shared" si="26"/>
        <v>273</v>
      </c>
      <c r="G100" s="39">
        <f t="shared" si="14"/>
        <v>102</v>
      </c>
      <c r="H100" s="125">
        <f t="shared" si="15"/>
        <v>159.64912280701756</v>
      </c>
      <c r="I100" s="227"/>
      <c r="J100" s="185"/>
      <c r="K100" s="185"/>
      <c r="L100" s="185"/>
      <c r="M100" s="185"/>
      <c r="N100" s="181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9.5" customHeight="1">
      <c r="A101" s="126" t="s">
        <v>237</v>
      </c>
      <c r="B101" s="48">
        <v>1201</v>
      </c>
      <c r="C101" s="49"/>
      <c r="D101" s="49">
        <v>273</v>
      </c>
      <c r="E101" s="49">
        <v>171</v>
      </c>
      <c r="F101" s="49">
        <v>273</v>
      </c>
      <c r="G101" s="39">
        <f t="shared" si="14"/>
        <v>102</v>
      </c>
      <c r="H101" s="125">
        <f t="shared" si="15"/>
        <v>159.64912280701756</v>
      </c>
      <c r="I101" s="215"/>
      <c r="J101" s="185"/>
      <c r="K101" s="185"/>
      <c r="L101" s="185"/>
      <c r="M101" s="185"/>
      <c r="N101" s="18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26" t="s">
        <v>238</v>
      </c>
      <c r="B102" s="48">
        <v>1202</v>
      </c>
      <c r="C102" s="49">
        <v>-721</v>
      </c>
      <c r="D102" s="49"/>
      <c r="E102" s="49" t="s">
        <v>178</v>
      </c>
      <c r="F102" s="49"/>
      <c r="G102" s="39" t="e">
        <f t="shared" si="14"/>
        <v>#VALUE!</v>
      </c>
      <c r="H102" s="125" t="e">
        <f t="shared" si="15"/>
        <v>#VALUE!</v>
      </c>
      <c r="I102" s="215"/>
      <c r="J102" s="185"/>
      <c r="K102" s="185"/>
      <c r="L102" s="185"/>
      <c r="M102" s="185"/>
      <c r="N102" s="18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24" t="s">
        <v>239</v>
      </c>
      <c r="B103" s="75">
        <v>1210</v>
      </c>
      <c r="C103" s="35">
        <f t="shared" ref="C103:F103" si="27">SUM(C30,C73,C85,C87,C89,C97,C98)</f>
        <v>3959</v>
      </c>
      <c r="D103" s="35">
        <f t="shared" si="27"/>
        <v>4195</v>
      </c>
      <c r="E103" s="35">
        <f t="shared" si="27"/>
        <v>4965</v>
      </c>
      <c r="F103" s="35">
        <f t="shared" si="27"/>
        <v>4195</v>
      </c>
      <c r="G103" s="39">
        <f t="shared" si="14"/>
        <v>-770</v>
      </c>
      <c r="H103" s="125">
        <f t="shared" si="15"/>
        <v>84.491440080563947</v>
      </c>
      <c r="I103" s="227"/>
      <c r="J103" s="185"/>
      <c r="K103" s="185"/>
      <c r="L103" s="185"/>
      <c r="M103" s="185"/>
      <c r="N103" s="181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9.5" customHeight="1">
      <c r="A104" s="124" t="s">
        <v>240</v>
      </c>
      <c r="B104" s="75">
        <v>1220</v>
      </c>
      <c r="C104" s="35">
        <f t="shared" ref="C104:F104" si="28">SUM(C31,C42,C65,C77,C86,C88,C92,C96,C99)</f>
        <v>-4680</v>
      </c>
      <c r="D104" s="35">
        <f t="shared" si="28"/>
        <v>-3922</v>
      </c>
      <c r="E104" s="35">
        <f t="shared" si="28"/>
        <v>-4794</v>
      </c>
      <c r="F104" s="35">
        <f t="shared" si="28"/>
        <v>-3922</v>
      </c>
      <c r="G104" s="39">
        <f t="shared" si="14"/>
        <v>872</v>
      </c>
      <c r="H104" s="125">
        <f t="shared" si="15"/>
        <v>81.810596579057162</v>
      </c>
      <c r="I104" s="227"/>
      <c r="J104" s="185"/>
      <c r="K104" s="185"/>
      <c r="L104" s="185"/>
      <c r="M104" s="185"/>
      <c r="N104" s="181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9.5" customHeight="1">
      <c r="A105" s="126" t="s">
        <v>241</v>
      </c>
      <c r="B105" s="48">
        <v>1230</v>
      </c>
      <c r="C105" s="49"/>
      <c r="D105" s="49"/>
      <c r="E105" s="49"/>
      <c r="F105" s="49"/>
      <c r="G105" s="49">
        <f t="shared" si="14"/>
        <v>0</v>
      </c>
      <c r="H105" s="110" t="e">
        <f t="shared" si="15"/>
        <v>#DIV/0!</v>
      </c>
      <c r="I105" s="215"/>
      <c r="J105" s="185"/>
      <c r="K105" s="185"/>
      <c r="L105" s="185"/>
      <c r="M105" s="185"/>
      <c r="N105" s="18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>
      <c r="A106" s="192" t="s">
        <v>242</v>
      </c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1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9.5" customHeight="1">
      <c r="A107" s="126" t="s">
        <v>243</v>
      </c>
      <c r="B107" s="48">
        <v>1300</v>
      </c>
      <c r="C107" s="128">
        <f t="shared" ref="C107:F107" si="29">C84</f>
        <v>-721</v>
      </c>
      <c r="D107" s="128">
        <f t="shared" si="29"/>
        <v>273</v>
      </c>
      <c r="E107" s="128">
        <f t="shared" si="29"/>
        <v>209</v>
      </c>
      <c r="F107" s="128">
        <f t="shared" si="29"/>
        <v>273</v>
      </c>
      <c r="G107" s="49">
        <f t="shared" ref="G107:G122" si="30">F107-E107</f>
        <v>64</v>
      </c>
      <c r="H107" s="110">
        <f t="shared" ref="H107:H122" si="31">(F107/E107)*100</f>
        <v>130.62200956937801</v>
      </c>
      <c r="I107" s="215"/>
      <c r="J107" s="185"/>
      <c r="K107" s="185"/>
      <c r="L107" s="185"/>
      <c r="M107" s="185"/>
      <c r="N107" s="18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26" t="s">
        <v>244</v>
      </c>
      <c r="B108" s="48">
        <v>1301</v>
      </c>
      <c r="C108" s="128">
        <v>1876</v>
      </c>
      <c r="D108" s="128">
        <v>1812</v>
      </c>
      <c r="E108" s="128">
        <v>1887</v>
      </c>
      <c r="F108" s="128">
        <v>1812</v>
      </c>
      <c r="G108" s="49">
        <f t="shared" si="30"/>
        <v>-75</v>
      </c>
      <c r="H108" s="110">
        <f t="shared" si="31"/>
        <v>96.025437201907792</v>
      </c>
      <c r="I108" s="215"/>
      <c r="J108" s="185"/>
      <c r="K108" s="185"/>
      <c r="L108" s="185"/>
      <c r="M108" s="185"/>
      <c r="N108" s="18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26" t="s">
        <v>245</v>
      </c>
      <c r="B109" s="48">
        <v>1302</v>
      </c>
      <c r="C109" s="128">
        <f t="shared" ref="C109:F109" si="32">C74</f>
        <v>0</v>
      </c>
      <c r="D109" s="128">
        <f t="shared" si="32"/>
        <v>0</v>
      </c>
      <c r="E109" s="128">
        <f t="shared" si="32"/>
        <v>0</v>
      </c>
      <c r="F109" s="128">
        <f t="shared" si="32"/>
        <v>0</v>
      </c>
      <c r="G109" s="49">
        <f t="shared" si="30"/>
        <v>0</v>
      </c>
      <c r="H109" s="110" t="e">
        <f t="shared" si="31"/>
        <v>#DIV/0!</v>
      </c>
      <c r="I109" s="215"/>
      <c r="J109" s="185"/>
      <c r="K109" s="185"/>
      <c r="L109" s="185"/>
      <c r="M109" s="185"/>
      <c r="N109" s="18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3" t="s">
        <v>246</v>
      </c>
      <c r="B110" s="48">
        <v>1303</v>
      </c>
      <c r="C110" s="128" t="str">
        <f t="shared" ref="C110:F110" si="33">C78</f>
        <v>(    )</v>
      </c>
      <c r="D110" s="128" t="str">
        <f t="shared" si="33"/>
        <v>(    )</v>
      </c>
      <c r="E110" s="128" t="str">
        <f t="shared" si="33"/>
        <v>(    )</v>
      </c>
      <c r="F110" s="128" t="str">
        <f t="shared" si="33"/>
        <v>(    )</v>
      </c>
      <c r="G110" s="49" t="e">
        <f t="shared" si="30"/>
        <v>#VALUE!</v>
      </c>
      <c r="H110" s="110" t="e">
        <f t="shared" si="31"/>
        <v>#VALUE!</v>
      </c>
      <c r="I110" s="215"/>
      <c r="J110" s="185"/>
      <c r="K110" s="185"/>
      <c r="L110" s="185"/>
      <c r="M110" s="185"/>
      <c r="N110" s="18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3" t="s">
        <v>247</v>
      </c>
      <c r="B111" s="48">
        <v>1304</v>
      </c>
      <c r="C111" s="128">
        <f t="shared" ref="C111:E111" si="34">C75</f>
        <v>2103</v>
      </c>
      <c r="D111" s="128">
        <f t="shared" si="34"/>
        <v>2095</v>
      </c>
      <c r="E111" s="128">
        <f t="shared" si="34"/>
        <v>2100</v>
      </c>
      <c r="F111" s="128">
        <f>F75</f>
        <v>2095</v>
      </c>
      <c r="G111" s="49">
        <f t="shared" si="30"/>
        <v>-5</v>
      </c>
      <c r="H111" s="110">
        <f t="shared" si="31"/>
        <v>99.761904761904759</v>
      </c>
      <c r="I111" s="215"/>
      <c r="J111" s="185"/>
      <c r="K111" s="185"/>
      <c r="L111" s="185"/>
      <c r="M111" s="185"/>
      <c r="N111" s="18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3" t="s">
        <v>248</v>
      </c>
      <c r="B112" s="48">
        <v>1305</v>
      </c>
      <c r="C112" s="128" t="str">
        <f t="shared" ref="C112:F112" si="35">C79</f>
        <v>(    )</v>
      </c>
      <c r="D112" s="128" t="str">
        <f t="shared" si="35"/>
        <v>(    )</v>
      </c>
      <c r="E112" s="128" t="str">
        <f t="shared" si="35"/>
        <v>(    )</v>
      </c>
      <c r="F112" s="128" t="str">
        <f t="shared" si="35"/>
        <v>(    )</v>
      </c>
      <c r="G112" s="49" t="e">
        <f t="shared" si="30"/>
        <v>#VALUE!</v>
      </c>
      <c r="H112" s="110" t="e">
        <f t="shared" si="31"/>
        <v>#VALUE!</v>
      </c>
      <c r="I112" s="215"/>
      <c r="J112" s="185"/>
      <c r="K112" s="185"/>
      <c r="L112" s="185"/>
      <c r="M112" s="185"/>
      <c r="N112" s="18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29" t="s">
        <v>48</v>
      </c>
      <c r="B113" s="75">
        <v>1310</v>
      </c>
      <c r="C113" s="35">
        <v>-948</v>
      </c>
      <c r="D113" s="35">
        <v>-10</v>
      </c>
      <c r="E113" s="35">
        <v>-4</v>
      </c>
      <c r="F113" s="35">
        <v>-10</v>
      </c>
      <c r="G113" s="49">
        <f t="shared" si="30"/>
        <v>-6</v>
      </c>
      <c r="H113" s="110">
        <f t="shared" si="31"/>
        <v>250</v>
      </c>
      <c r="I113" s="227"/>
      <c r="J113" s="185"/>
      <c r="K113" s="185"/>
      <c r="L113" s="185"/>
      <c r="M113" s="185"/>
      <c r="N113" s="181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9.5" customHeight="1">
      <c r="A114" s="124" t="s">
        <v>249</v>
      </c>
      <c r="B114" s="124"/>
      <c r="C114" s="124"/>
      <c r="D114" s="124"/>
      <c r="E114" s="124"/>
      <c r="F114" s="124"/>
      <c r="G114" s="49">
        <f t="shared" si="30"/>
        <v>0</v>
      </c>
      <c r="H114" s="110" t="e">
        <f t="shared" si="31"/>
        <v>#DIV/0!</v>
      </c>
      <c r="I114" s="231"/>
      <c r="J114" s="185"/>
      <c r="K114" s="185"/>
      <c r="L114" s="185"/>
      <c r="M114" s="185"/>
      <c r="N114" s="181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9.5" customHeight="1">
      <c r="A115" s="126" t="s">
        <v>250</v>
      </c>
      <c r="B115" s="48">
        <v>1400</v>
      </c>
      <c r="C115" s="49">
        <v>951</v>
      </c>
      <c r="D115" s="49">
        <v>533</v>
      </c>
      <c r="E115" s="49">
        <v>880</v>
      </c>
      <c r="F115" s="49">
        <v>533</v>
      </c>
      <c r="G115" s="49">
        <f t="shared" si="30"/>
        <v>-347</v>
      </c>
      <c r="H115" s="110">
        <f t="shared" si="31"/>
        <v>60.56818181818182</v>
      </c>
      <c r="I115" s="215"/>
      <c r="J115" s="185"/>
      <c r="K115" s="185"/>
      <c r="L115" s="185"/>
      <c r="M115" s="185"/>
      <c r="N115" s="181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9.5" customHeight="1">
      <c r="A116" s="126" t="s">
        <v>251</v>
      </c>
      <c r="B116" s="130">
        <v>1401</v>
      </c>
      <c r="C116" s="49">
        <v>263</v>
      </c>
      <c r="D116" s="49">
        <v>79</v>
      </c>
      <c r="E116" s="49"/>
      <c r="F116" s="49">
        <v>79</v>
      </c>
      <c r="G116" s="49">
        <f t="shared" si="30"/>
        <v>79</v>
      </c>
      <c r="H116" s="110" t="e">
        <f t="shared" si="31"/>
        <v>#DIV/0!</v>
      </c>
      <c r="I116" s="215"/>
      <c r="J116" s="185"/>
      <c r="K116" s="185"/>
      <c r="L116" s="185"/>
      <c r="M116" s="185"/>
      <c r="N116" s="181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9.5" customHeight="1">
      <c r="A117" s="126" t="s">
        <v>252</v>
      </c>
      <c r="B117" s="130">
        <v>1402</v>
      </c>
      <c r="C117" s="49"/>
      <c r="D117" s="49"/>
      <c r="E117" s="49"/>
      <c r="F117" s="49"/>
      <c r="G117" s="49">
        <f t="shared" si="30"/>
        <v>0</v>
      </c>
      <c r="H117" s="110" t="e">
        <f t="shared" si="31"/>
        <v>#DIV/0!</v>
      </c>
      <c r="I117" s="215"/>
      <c r="J117" s="185"/>
      <c r="K117" s="185"/>
      <c r="L117" s="185"/>
      <c r="M117" s="185"/>
      <c r="N117" s="181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9.5" customHeight="1">
      <c r="A118" s="126" t="s">
        <v>114</v>
      </c>
      <c r="B118" s="130">
        <v>1410</v>
      </c>
      <c r="C118" s="49">
        <v>1330</v>
      </c>
      <c r="D118" s="49">
        <v>1082</v>
      </c>
      <c r="E118" s="49">
        <v>1373</v>
      </c>
      <c r="F118" s="49">
        <v>1082</v>
      </c>
      <c r="G118" s="49">
        <f t="shared" si="30"/>
        <v>-291</v>
      </c>
      <c r="H118" s="110">
        <f t="shared" si="31"/>
        <v>78.805535324107794</v>
      </c>
      <c r="I118" s="215"/>
      <c r="J118" s="185"/>
      <c r="K118" s="185"/>
      <c r="L118" s="185"/>
      <c r="M118" s="185"/>
      <c r="N118" s="181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9.5" customHeight="1">
      <c r="A119" s="126" t="s">
        <v>180</v>
      </c>
      <c r="B119" s="130">
        <v>1420</v>
      </c>
      <c r="C119" s="49">
        <v>273</v>
      </c>
      <c r="D119" s="49">
        <v>217</v>
      </c>
      <c r="E119" s="49">
        <v>280</v>
      </c>
      <c r="F119" s="49">
        <v>217</v>
      </c>
      <c r="G119" s="49">
        <f t="shared" si="30"/>
        <v>-63</v>
      </c>
      <c r="H119" s="110">
        <f t="shared" si="31"/>
        <v>77.5</v>
      </c>
      <c r="I119" s="215"/>
      <c r="J119" s="185"/>
      <c r="K119" s="185"/>
      <c r="L119" s="185"/>
      <c r="M119" s="185"/>
      <c r="N119" s="181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9.5" customHeight="1">
      <c r="A120" s="126" t="s">
        <v>253</v>
      </c>
      <c r="B120" s="130">
        <v>1430</v>
      </c>
      <c r="C120" s="49">
        <v>1876</v>
      </c>
      <c r="D120" s="49">
        <v>1812</v>
      </c>
      <c r="E120" s="49">
        <v>1887</v>
      </c>
      <c r="F120" s="49">
        <v>1812</v>
      </c>
      <c r="G120" s="49">
        <f t="shared" si="30"/>
        <v>-75</v>
      </c>
      <c r="H120" s="110">
        <f t="shared" si="31"/>
        <v>96.025437201907792</v>
      </c>
      <c r="I120" s="215"/>
      <c r="J120" s="185"/>
      <c r="K120" s="185"/>
      <c r="L120" s="185"/>
      <c r="M120" s="185"/>
      <c r="N120" s="181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9.5" customHeight="1">
      <c r="A121" s="126" t="s">
        <v>254</v>
      </c>
      <c r="B121" s="130">
        <v>1440</v>
      </c>
      <c r="C121" s="49">
        <v>250</v>
      </c>
      <c r="D121" s="49">
        <v>278</v>
      </c>
      <c r="E121" s="49">
        <v>336</v>
      </c>
      <c r="F121" s="49">
        <v>278</v>
      </c>
      <c r="G121" s="49">
        <f t="shared" si="30"/>
        <v>-58</v>
      </c>
      <c r="H121" s="110">
        <f t="shared" si="31"/>
        <v>82.738095238095227</v>
      </c>
      <c r="I121" s="215"/>
      <c r="J121" s="185"/>
      <c r="K121" s="185"/>
      <c r="L121" s="185"/>
      <c r="M121" s="185"/>
      <c r="N121" s="181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8.75" customHeight="1">
      <c r="A122" s="124" t="s">
        <v>255</v>
      </c>
      <c r="B122" s="131">
        <v>1450</v>
      </c>
      <c r="C122" s="35">
        <f t="shared" ref="C122:F122" si="36">SUM(C115,C118:C121)</f>
        <v>4680</v>
      </c>
      <c r="D122" s="35">
        <f t="shared" si="36"/>
        <v>3922</v>
      </c>
      <c r="E122" s="35">
        <f t="shared" si="36"/>
        <v>4756</v>
      </c>
      <c r="F122" s="35">
        <f t="shared" si="36"/>
        <v>3922</v>
      </c>
      <c r="G122" s="49">
        <f t="shared" si="30"/>
        <v>-834</v>
      </c>
      <c r="H122" s="110">
        <f t="shared" si="31"/>
        <v>82.464255677039532</v>
      </c>
      <c r="I122" s="227"/>
      <c r="J122" s="185"/>
      <c r="K122" s="185"/>
      <c r="L122" s="185"/>
      <c r="M122" s="185"/>
      <c r="N122" s="181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8.75" customHeight="1">
      <c r="A123" s="107"/>
      <c r="B123" s="132"/>
      <c r="C123" s="132"/>
      <c r="D123" s="132"/>
      <c r="E123" s="132"/>
      <c r="F123" s="132"/>
      <c r="G123" s="132"/>
      <c r="H123" s="132"/>
      <c r="I123" s="132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8.75" customHeight="1">
      <c r="A124" s="107"/>
      <c r="B124" s="132"/>
      <c r="C124" s="132"/>
      <c r="D124" s="132"/>
      <c r="E124" s="132"/>
      <c r="F124" s="132"/>
      <c r="G124" s="132"/>
      <c r="H124" s="132"/>
      <c r="I124" s="132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8.75" customHeight="1">
      <c r="A125" s="101"/>
      <c r="B125" s="6"/>
      <c r="C125" s="6"/>
      <c r="D125" s="6"/>
      <c r="E125" s="6"/>
      <c r="F125" s="6"/>
      <c r="G125" s="6"/>
      <c r="H125" s="6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07" t="s">
        <v>256</v>
      </c>
      <c r="B126" s="6"/>
      <c r="C126" s="229" t="s">
        <v>257</v>
      </c>
      <c r="D126" s="198"/>
      <c r="E126" s="133"/>
      <c r="F126" s="6" t="s">
        <v>258</v>
      </c>
      <c r="G126" s="6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3" t="s">
        <v>259</v>
      </c>
      <c r="B127" s="1"/>
      <c r="C127" s="230" t="s">
        <v>260</v>
      </c>
      <c r="D127" s="198"/>
      <c r="E127" s="1"/>
      <c r="F127" s="199"/>
      <c r="G127" s="198"/>
      <c r="H127" s="19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01"/>
      <c r="B128" s="6"/>
      <c r="C128" s="6"/>
      <c r="D128" s="6"/>
      <c r="E128" s="6"/>
      <c r="F128" s="6"/>
      <c r="G128" s="6"/>
      <c r="H128" s="6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01"/>
      <c r="B129" s="6"/>
      <c r="C129" s="6"/>
      <c r="D129" s="6"/>
      <c r="E129" s="6"/>
      <c r="F129" s="6"/>
      <c r="G129" s="6"/>
      <c r="H129" s="6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01"/>
      <c r="B130" s="6"/>
      <c r="C130" s="6"/>
      <c r="D130" s="6"/>
      <c r="E130" s="6"/>
      <c r="F130" s="6"/>
      <c r="G130" s="6"/>
      <c r="H130" s="6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01"/>
      <c r="B131" s="6"/>
      <c r="C131" s="6"/>
      <c r="D131" s="6"/>
      <c r="E131" s="6"/>
      <c r="F131" s="6"/>
      <c r="G131" s="6"/>
      <c r="H131" s="6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01"/>
      <c r="B132" s="6"/>
      <c r="C132" s="6"/>
      <c r="D132" s="6"/>
      <c r="E132" s="6"/>
      <c r="F132" s="6"/>
      <c r="G132" s="6"/>
      <c r="H132" s="6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01"/>
      <c r="B133" s="6"/>
      <c r="C133" s="6"/>
      <c r="D133" s="6"/>
      <c r="E133" s="6"/>
      <c r="F133" s="6"/>
      <c r="G133" s="6"/>
      <c r="H133" s="6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01"/>
      <c r="B134" s="6"/>
      <c r="C134" s="6"/>
      <c r="D134" s="6"/>
      <c r="E134" s="6"/>
      <c r="F134" s="6"/>
      <c r="G134" s="6"/>
      <c r="H134" s="6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01"/>
      <c r="B135" s="6"/>
      <c r="C135" s="6"/>
      <c r="D135" s="6"/>
      <c r="E135" s="6"/>
      <c r="F135" s="6"/>
      <c r="G135" s="6"/>
      <c r="H135" s="6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01"/>
      <c r="B136" s="6"/>
      <c r="C136" s="6"/>
      <c r="D136" s="6"/>
      <c r="E136" s="6"/>
      <c r="F136" s="6"/>
      <c r="G136" s="6"/>
      <c r="H136" s="6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01"/>
      <c r="B137" s="6"/>
      <c r="C137" s="6"/>
      <c r="D137" s="6"/>
      <c r="E137" s="6"/>
      <c r="F137" s="6"/>
      <c r="G137" s="6"/>
      <c r="H137" s="6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01"/>
      <c r="B138" s="6"/>
      <c r="C138" s="6"/>
      <c r="D138" s="6"/>
      <c r="E138" s="6"/>
      <c r="F138" s="6"/>
      <c r="G138" s="6"/>
      <c r="H138" s="6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01"/>
      <c r="B139" s="6"/>
      <c r="C139" s="6"/>
      <c r="D139" s="6"/>
      <c r="E139" s="6"/>
      <c r="F139" s="6"/>
      <c r="G139" s="6"/>
      <c r="H139" s="6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0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0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0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0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0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0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0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0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0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0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0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0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0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0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0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0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0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0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0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0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0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0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0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0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0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0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0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0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0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0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0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0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0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0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0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0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0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0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0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0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0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0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0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0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0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0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7">
    <mergeCell ref="I86:N86"/>
    <mergeCell ref="I87:N87"/>
    <mergeCell ref="I88:N88"/>
    <mergeCell ref="I89:N89"/>
    <mergeCell ref="I90:N90"/>
    <mergeCell ref="I91:N91"/>
    <mergeCell ref="I92:N92"/>
    <mergeCell ref="I77:N77"/>
    <mergeCell ref="I78:N78"/>
    <mergeCell ref="I79:N79"/>
    <mergeCell ref="I80:N80"/>
    <mergeCell ref="I81:N81"/>
    <mergeCell ref="I82:N82"/>
    <mergeCell ref="I83:N83"/>
    <mergeCell ref="I84:N84"/>
    <mergeCell ref="I85:N85"/>
    <mergeCell ref="I68:N68"/>
    <mergeCell ref="I69:N69"/>
    <mergeCell ref="I70:N70"/>
    <mergeCell ref="I71:N71"/>
    <mergeCell ref="I72:N72"/>
    <mergeCell ref="I73:N73"/>
    <mergeCell ref="I74:N74"/>
    <mergeCell ref="I75:N75"/>
    <mergeCell ref="I76:N76"/>
    <mergeCell ref="I59:N59"/>
    <mergeCell ref="I60:N60"/>
    <mergeCell ref="I61:N61"/>
    <mergeCell ref="I62:N62"/>
    <mergeCell ref="I63:N63"/>
    <mergeCell ref="I64:N64"/>
    <mergeCell ref="I65:N65"/>
    <mergeCell ref="I66:N66"/>
    <mergeCell ref="I67:N67"/>
    <mergeCell ref="C127:D127"/>
    <mergeCell ref="F127:H127"/>
    <mergeCell ref="I114:N114"/>
    <mergeCell ref="I115:N115"/>
    <mergeCell ref="I116:N116"/>
    <mergeCell ref="I117:N117"/>
    <mergeCell ref="I118:N118"/>
    <mergeCell ref="I119:N119"/>
    <mergeCell ref="I120:N120"/>
    <mergeCell ref="I108:N108"/>
    <mergeCell ref="I109:N109"/>
    <mergeCell ref="I110:N110"/>
    <mergeCell ref="I111:N111"/>
    <mergeCell ref="I112:N112"/>
    <mergeCell ref="I113:N113"/>
    <mergeCell ref="I121:N121"/>
    <mergeCell ref="I122:N122"/>
    <mergeCell ref="C126:D126"/>
    <mergeCell ref="I99:N99"/>
    <mergeCell ref="I100:N100"/>
    <mergeCell ref="I101:N101"/>
    <mergeCell ref="I102:N102"/>
    <mergeCell ref="I103:N103"/>
    <mergeCell ref="I104:N104"/>
    <mergeCell ref="I105:N105"/>
    <mergeCell ref="A106:N106"/>
    <mergeCell ref="I107:N107"/>
    <mergeCell ref="I41:N41"/>
    <mergeCell ref="I42:N42"/>
    <mergeCell ref="I43:N43"/>
    <mergeCell ref="I93:N93"/>
    <mergeCell ref="I94:N94"/>
    <mergeCell ref="I95:N95"/>
    <mergeCell ref="I96:N96"/>
    <mergeCell ref="I97:N97"/>
    <mergeCell ref="I98:N98"/>
    <mergeCell ref="I44:N44"/>
    <mergeCell ref="I45:N45"/>
    <mergeCell ref="I46:N46"/>
    <mergeCell ref="I47:N47"/>
    <mergeCell ref="I48:N48"/>
    <mergeCell ref="I49:N49"/>
    <mergeCell ref="I50:N50"/>
    <mergeCell ref="I51:N51"/>
    <mergeCell ref="I52:N52"/>
    <mergeCell ref="I53:N53"/>
    <mergeCell ref="I54:N54"/>
    <mergeCell ref="I55:N55"/>
    <mergeCell ref="I56:N56"/>
    <mergeCell ref="I57:N57"/>
    <mergeCell ref="I58:N58"/>
    <mergeCell ref="I32:N32"/>
    <mergeCell ref="I33:N33"/>
    <mergeCell ref="I34:N34"/>
    <mergeCell ref="I35:N35"/>
    <mergeCell ref="I36:N36"/>
    <mergeCell ref="I37:N37"/>
    <mergeCell ref="I38:N38"/>
    <mergeCell ref="I39:N39"/>
    <mergeCell ref="I40:N40"/>
    <mergeCell ref="A26:A27"/>
    <mergeCell ref="B26:B27"/>
    <mergeCell ref="C26:D26"/>
    <mergeCell ref="E26:N26"/>
    <mergeCell ref="I27:N27"/>
    <mergeCell ref="I28:N28"/>
    <mergeCell ref="A29:N29"/>
    <mergeCell ref="I30:N30"/>
    <mergeCell ref="I31:N31"/>
    <mergeCell ref="A10:I10"/>
    <mergeCell ref="A12:B13"/>
    <mergeCell ref="C12:E12"/>
    <mergeCell ref="I12:K12"/>
    <mergeCell ref="L12:N12"/>
    <mergeCell ref="A22:B22"/>
    <mergeCell ref="A24:I24"/>
    <mergeCell ref="A14:B14"/>
    <mergeCell ref="A15:B15"/>
    <mergeCell ref="A16:B16"/>
    <mergeCell ref="A17:B17"/>
    <mergeCell ref="A18:B18"/>
    <mergeCell ref="A19:B19"/>
    <mergeCell ref="A20:B20"/>
    <mergeCell ref="A1:I1"/>
    <mergeCell ref="A3:I3"/>
    <mergeCell ref="B5:G5"/>
    <mergeCell ref="H5:N5"/>
    <mergeCell ref="B6:G6"/>
    <mergeCell ref="H6:N6"/>
    <mergeCell ref="H7:N7"/>
    <mergeCell ref="H8:N8"/>
    <mergeCell ref="B7:G7"/>
    <mergeCell ref="B8:G8"/>
  </mergeCells>
  <pageMargins left="0.25" right="0.25" top="0.75" bottom="0.75" header="0.3" footer="0.3"/>
  <pageSetup scale="45" fitToHeight="0" orientation="landscape" r:id="rId1"/>
  <headerFooter>
    <oddHeader>&amp;RПродовження додатка  3 Таблиця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tabSelected="1" zoomScale="70" zoomScaleNormal="70" workbookViewId="0">
      <selection activeCell="A81" sqref="A81"/>
    </sheetView>
  </sheetViews>
  <sheetFormatPr defaultColWidth="14.42578125" defaultRowHeight="15" customHeight="1"/>
  <cols>
    <col min="1" max="1" width="88" customWidth="1"/>
    <col min="2" max="2" width="15" customWidth="1"/>
    <col min="3" max="7" width="20.42578125" customWidth="1"/>
    <col min="8" max="8" width="18.42578125" customWidth="1"/>
    <col min="9" max="26" width="8" customWidth="1"/>
  </cols>
  <sheetData>
    <row r="1" spans="1:26" ht="18.75" customHeight="1">
      <c r="A1" s="197" t="s">
        <v>300</v>
      </c>
      <c r="B1" s="198"/>
      <c r="C1" s="198"/>
      <c r="D1" s="198"/>
      <c r="E1" s="198"/>
      <c r="F1" s="198"/>
      <c r="G1" s="198"/>
      <c r="H1" s="19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" customHeight="1">
      <c r="A3" s="225" t="s">
        <v>34</v>
      </c>
      <c r="B3" s="232" t="s">
        <v>301</v>
      </c>
      <c r="C3" s="216" t="s">
        <v>302</v>
      </c>
      <c r="D3" s="181"/>
      <c r="E3" s="213" t="s">
        <v>426</v>
      </c>
      <c r="F3" s="185"/>
      <c r="G3" s="185"/>
      <c r="H3" s="18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>
      <c r="A4" s="194"/>
      <c r="B4" s="194"/>
      <c r="C4" s="20" t="s">
        <v>38</v>
      </c>
      <c r="D4" s="20" t="s">
        <v>39</v>
      </c>
      <c r="E4" s="20" t="s">
        <v>40</v>
      </c>
      <c r="F4" s="20" t="s">
        <v>41</v>
      </c>
      <c r="G4" s="21" t="s">
        <v>42</v>
      </c>
      <c r="H4" s="21" t="s">
        <v>43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21">
        <v>1</v>
      </c>
      <c r="B5" s="135">
        <v>2</v>
      </c>
      <c r="C5" s="21">
        <v>3</v>
      </c>
      <c r="D5" s="135">
        <v>4</v>
      </c>
      <c r="E5" s="21">
        <v>5</v>
      </c>
      <c r="F5" s="135">
        <v>6</v>
      </c>
      <c r="G5" s="21">
        <v>7</v>
      </c>
      <c r="H5" s="135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36" t="s">
        <v>303</v>
      </c>
      <c r="B6" s="137"/>
      <c r="C6" s="137"/>
      <c r="D6" s="137"/>
      <c r="E6" s="137"/>
      <c r="F6" s="137"/>
      <c r="G6" s="137"/>
      <c r="H6" s="13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139" t="s">
        <v>304</v>
      </c>
      <c r="B7" s="140">
        <v>3000</v>
      </c>
      <c r="C7" s="35">
        <f t="shared" ref="C7:F7" si="0">SUM(C8:C9,C11,C13:C15,C19)</f>
        <v>2345</v>
      </c>
      <c r="D7" s="35">
        <f t="shared" si="0"/>
        <v>2684</v>
      </c>
      <c r="E7" s="35">
        <f t="shared" si="0"/>
        <v>3165</v>
      </c>
      <c r="F7" s="35">
        <f t="shared" si="0"/>
        <v>2684</v>
      </c>
      <c r="G7" s="39">
        <f t="shared" ref="G7:G40" si="1">F7-E7</f>
        <v>-481</v>
      </c>
      <c r="H7" s="125">
        <f t="shared" ref="H7:H40" si="2">(F7/E7)*100</f>
        <v>84.802527646129548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spans="1:26" ht="18" customHeight="1">
      <c r="A8" s="13" t="s">
        <v>305</v>
      </c>
      <c r="B8" s="48">
        <v>3010</v>
      </c>
      <c r="C8" s="49">
        <v>2292</v>
      </c>
      <c r="D8" s="49">
        <v>1295</v>
      </c>
      <c r="E8" s="49">
        <v>1800</v>
      </c>
      <c r="F8" s="49">
        <v>1295</v>
      </c>
      <c r="G8" s="49">
        <f t="shared" si="1"/>
        <v>-505</v>
      </c>
      <c r="H8" s="110">
        <f t="shared" si="2"/>
        <v>71.944444444444443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3" t="s">
        <v>306</v>
      </c>
      <c r="B9" s="48">
        <v>3020</v>
      </c>
      <c r="C9" s="49"/>
      <c r="D9" s="49"/>
      <c r="E9" s="49"/>
      <c r="F9" s="49"/>
      <c r="G9" s="49">
        <f t="shared" si="1"/>
        <v>0</v>
      </c>
      <c r="H9" s="110" t="e">
        <f t="shared" si="2"/>
        <v>#DIV/0!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3" t="s">
        <v>307</v>
      </c>
      <c r="B10" s="48">
        <v>3030</v>
      </c>
      <c r="C10" s="49"/>
      <c r="D10" s="49"/>
      <c r="E10" s="49"/>
      <c r="F10" s="49"/>
      <c r="G10" s="49">
        <f t="shared" si="1"/>
        <v>0</v>
      </c>
      <c r="H10" s="110" t="e">
        <f t="shared" si="2"/>
        <v>#DIV/0!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3" t="s">
        <v>308</v>
      </c>
      <c r="B11" s="48">
        <v>3040</v>
      </c>
      <c r="C11" s="49"/>
      <c r="D11" s="49">
        <v>1361</v>
      </c>
      <c r="E11" s="49">
        <v>1361</v>
      </c>
      <c r="F11" s="49">
        <v>1361</v>
      </c>
      <c r="G11" s="49">
        <f t="shared" si="1"/>
        <v>0</v>
      </c>
      <c r="H11" s="110">
        <f t="shared" si="2"/>
        <v>100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3" t="s">
        <v>309</v>
      </c>
      <c r="B12" s="48">
        <v>3041</v>
      </c>
      <c r="C12" s="49"/>
      <c r="D12" s="49">
        <v>1361</v>
      </c>
      <c r="E12" s="49">
        <v>1361</v>
      </c>
      <c r="F12" s="49">
        <v>1361</v>
      </c>
      <c r="G12" s="49">
        <f t="shared" si="1"/>
        <v>0</v>
      </c>
      <c r="H12" s="110">
        <f t="shared" si="2"/>
        <v>100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3" t="s">
        <v>310</v>
      </c>
      <c r="B13" s="48">
        <v>3042</v>
      </c>
      <c r="C13" s="49">
        <v>15</v>
      </c>
      <c r="D13" s="49">
        <v>3</v>
      </c>
      <c r="E13" s="49"/>
      <c r="F13" s="49">
        <v>3</v>
      </c>
      <c r="G13" s="49">
        <f t="shared" si="1"/>
        <v>3</v>
      </c>
      <c r="H13" s="110" t="e">
        <f t="shared" si="2"/>
        <v>#DIV/0!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3" t="s">
        <v>311</v>
      </c>
      <c r="B14" s="48">
        <v>3050</v>
      </c>
      <c r="C14" s="49"/>
      <c r="D14" s="49"/>
      <c r="E14" s="49"/>
      <c r="F14" s="49"/>
      <c r="G14" s="49">
        <f t="shared" si="1"/>
        <v>0</v>
      </c>
      <c r="H14" s="110" t="e">
        <f t="shared" si="2"/>
        <v>#DIV/0!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3" t="s">
        <v>312</v>
      </c>
      <c r="B15" s="48">
        <v>3060</v>
      </c>
      <c r="C15" s="128">
        <f t="shared" ref="C15:F15" si="3">SUM(C16:C18)</f>
        <v>0</v>
      </c>
      <c r="D15" s="128">
        <f t="shared" si="3"/>
        <v>0</v>
      </c>
      <c r="E15" s="128">
        <f t="shared" si="3"/>
        <v>0</v>
      </c>
      <c r="F15" s="128">
        <f t="shared" si="3"/>
        <v>0</v>
      </c>
      <c r="G15" s="49">
        <f t="shared" si="1"/>
        <v>0</v>
      </c>
      <c r="H15" s="110" t="e">
        <f t="shared" si="2"/>
        <v>#DIV/0!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13" t="s">
        <v>313</v>
      </c>
      <c r="B16" s="48">
        <v>3061</v>
      </c>
      <c r="C16" s="49"/>
      <c r="D16" s="49"/>
      <c r="E16" s="49"/>
      <c r="F16" s="49"/>
      <c r="G16" s="49">
        <f t="shared" si="1"/>
        <v>0</v>
      </c>
      <c r="H16" s="110" t="e">
        <f t="shared" si="2"/>
        <v>#DIV/0!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3" t="s">
        <v>314</v>
      </c>
      <c r="B17" s="48">
        <v>3062</v>
      </c>
      <c r="C17" s="49"/>
      <c r="D17" s="49"/>
      <c r="E17" s="49"/>
      <c r="F17" s="49"/>
      <c r="G17" s="49">
        <f t="shared" si="1"/>
        <v>0</v>
      </c>
      <c r="H17" s="110" t="e">
        <f t="shared" si="2"/>
        <v>#DIV/0!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3" t="s">
        <v>315</v>
      </c>
      <c r="B18" s="48">
        <v>3063</v>
      </c>
      <c r="C18" s="49"/>
      <c r="D18" s="49"/>
      <c r="E18" s="49"/>
      <c r="F18" s="49"/>
      <c r="G18" s="49">
        <f t="shared" si="1"/>
        <v>0</v>
      </c>
      <c r="H18" s="110" t="e">
        <f t="shared" si="2"/>
        <v>#DIV/0!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.75" customHeight="1">
      <c r="A19" s="13" t="s">
        <v>433</v>
      </c>
      <c r="B19" s="48">
        <v>3070</v>
      </c>
      <c r="C19" s="49">
        <v>38</v>
      </c>
      <c r="D19" s="49">
        <v>25</v>
      </c>
      <c r="E19" s="49">
        <v>4</v>
      </c>
      <c r="F19" s="49">
        <v>25</v>
      </c>
      <c r="G19" s="49">
        <f t="shared" si="1"/>
        <v>21</v>
      </c>
      <c r="H19" s="110">
        <f t="shared" si="2"/>
        <v>625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24" t="s">
        <v>316</v>
      </c>
      <c r="B20" s="75">
        <v>3100</v>
      </c>
      <c r="C20" s="35">
        <f t="shared" ref="C20:F20" si="4">SUM(C21:C24,C28,C38,C39)</f>
        <v>-3063</v>
      </c>
      <c r="D20" s="35">
        <f t="shared" si="4"/>
        <v>-2289</v>
      </c>
      <c r="E20" s="35">
        <f t="shared" si="4"/>
        <v>-3140</v>
      </c>
      <c r="F20" s="35">
        <f t="shared" si="4"/>
        <v>-2289</v>
      </c>
      <c r="G20" s="39">
        <f t="shared" si="1"/>
        <v>851</v>
      </c>
      <c r="H20" s="125">
        <f t="shared" si="2"/>
        <v>72.898089171974519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26" t="s">
        <v>317</v>
      </c>
      <c r="B21" s="48">
        <v>3110</v>
      </c>
      <c r="C21" s="49">
        <v>-1299</v>
      </c>
      <c r="D21" s="49">
        <v>-966</v>
      </c>
      <c r="E21" s="49">
        <v>-1423</v>
      </c>
      <c r="F21" s="49">
        <v>-966</v>
      </c>
      <c r="G21" s="49">
        <f t="shared" si="1"/>
        <v>457</v>
      </c>
      <c r="H21" s="110">
        <f t="shared" si="2"/>
        <v>67.884750527055516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26" t="s">
        <v>318</v>
      </c>
      <c r="B22" s="48">
        <v>3120</v>
      </c>
      <c r="C22" s="49">
        <v>-1068</v>
      </c>
      <c r="D22" s="49">
        <v>-856</v>
      </c>
      <c r="E22" s="49">
        <v>-1105</v>
      </c>
      <c r="F22" s="49">
        <v>-856</v>
      </c>
      <c r="G22" s="49">
        <f t="shared" si="1"/>
        <v>249</v>
      </c>
      <c r="H22" s="110">
        <f t="shared" si="2"/>
        <v>77.466063348416299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26" t="s">
        <v>180</v>
      </c>
      <c r="B23" s="48">
        <v>3130</v>
      </c>
      <c r="C23" s="49">
        <v>-273</v>
      </c>
      <c r="D23" s="49">
        <v>-217</v>
      </c>
      <c r="E23" s="49">
        <v>-280</v>
      </c>
      <c r="F23" s="49">
        <v>-217</v>
      </c>
      <c r="G23" s="49">
        <f t="shared" si="1"/>
        <v>63</v>
      </c>
      <c r="H23" s="110">
        <f t="shared" si="2"/>
        <v>77.5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26" t="s">
        <v>319</v>
      </c>
      <c r="B24" s="48">
        <v>3140</v>
      </c>
      <c r="C24" s="128">
        <f t="shared" ref="C24:F24" si="5">SUM(C25:C27)</f>
        <v>0</v>
      </c>
      <c r="D24" s="128">
        <f t="shared" si="5"/>
        <v>0</v>
      </c>
      <c r="E24" s="128">
        <f t="shared" si="5"/>
        <v>0</v>
      </c>
      <c r="F24" s="128">
        <f t="shared" si="5"/>
        <v>0</v>
      </c>
      <c r="G24" s="49">
        <f t="shared" si="1"/>
        <v>0</v>
      </c>
      <c r="H24" s="110" t="e">
        <f t="shared" si="2"/>
        <v>#DIV/0!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26" t="s">
        <v>313</v>
      </c>
      <c r="B25" s="48">
        <v>3141</v>
      </c>
      <c r="C25" s="49" t="s">
        <v>178</v>
      </c>
      <c r="D25" s="49" t="s">
        <v>178</v>
      </c>
      <c r="E25" s="49" t="s">
        <v>178</v>
      </c>
      <c r="F25" s="49" t="s">
        <v>178</v>
      </c>
      <c r="G25" s="49" t="e">
        <f t="shared" si="1"/>
        <v>#VALUE!</v>
      </c>
      <c r="H25" s="110" t="e">
        <f t="shared" si="2"/>
        <v>#VALUE!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26" t="s">
        <v>314</v>
      </c>
      <c r="B26" s="48">
        <v>3142</v>
      </c>
      <c r="C26" s="49" t="s">
        <v>178</v>
      </c>
      <c r="D26" s="49" t="s">
        <v>178</v>
      </c>
      <c r="E26" s="49" t="s">
        <v>178</v>
      </c>
      <c r="F26" s="49" t="s">
        <v>178</v>
      </c>
      <c r="G26" s="49" t="e">
        <f t="shared" si="1"/>
        <v>#VALUE!</v>
      </c>
      <c r="H26" s="110" t="e">
        <f t="shared" si="2"/>
        <v>#VALUE!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26" t="s">
        <v>315</v>
      </c>
      <c r="B27" s="48">
        <v>3143</v>
      </c>
      <c r="C27" s="49" t="s">
        <v>178</v>
      </c>
      <c r="D27" s="49" t="s">
        <v>178</v>
      </c>
      <c r="E27" s="49" t="s">
        <v>178</v>
      </c>
      <c r="F27" s="49" t="s">
        <v>178</v>
      </c>
      <c r="G27" s="49" t="e">
        <f t="shared" si="1"/>
        <v>#VALUE!</v>
      </c>
      <c r="H27" s="110" t="e">
        <f t="shared" si="2"/>
        <v>#VALUE!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>
      <c r="A28" s="126" t="s">
        <v>320</v>
      </c>
      <c r="B28" s="48">
        <v>3150</v>
      </c>
      <c r="C28" s="128">
        <f t="shared" ref="C28:F28" si="6">SUM(C29:C34,C37)</f>
        <v>-402</v>
      </c>
      <c r="D28" s="128">
        <f t="shared" si="6"/>
        <v>-230</v>
      </c>
      <c r="E28" s="128">
        <f t="shared" si="6"/>
        <v>-332</v>
      </c>
      <c r="F28" s="128">
        <f t="shared" si="6"/>
        <v>-230</v>
      </c>
      <c r="G28" s="49">
        <f t="shared" si="1"/>
        <v>102</v>
      </c>
      <c r="H28" s="110">
        <f t="shared" si="2"/>
        <v>69.277108433734938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26" t="s">
        <v>51</v>
      </c>
      <c r="B29" s="48">
        <v>3151</v>
      </c>
      <c r="C29" s="49">
        <v>-105</v>
      </c>
      <c r="D29" s="49">
        <v>-2</v>
      </c>
      <c r="E29" s="49">
        <v>-38</v>
      </c>
      <c r="F29" s="49">
        <v>-2</v>
      </c>
      <c r="G29" s="49">
        <f t="shared" si="1"/>
        <v>36</v>
      </c>
      <c r="H29" s="110">
        <f t="shared" si="2"/>
        <v>5.2631578947368416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26" t="s">
        <v>321</v>
      </c>
      <c r="B30" s="48">
        <v>3152</v>
      </c>
      <c r="C30" s="49" t="s">
        <v>178</v>
      </c>
      <c r="D30" s="49" t="s">
        <v>178</v>
      </c>
      <c r="E30" s="49"/>
      <c r="F30" s="49" t="s">
        <v>178</v>
      </c>
      <c r="G30" s="49" t="e">
        <f t="shared" si="1"/>
        <v>#VALUE!</v>
      </c>
      <c r="H30" s="110" t="e">
        <f t="shared" si="2"/>
        <v>#VALUE!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26" t="s">
        <v>282</v>
      </c>
      <c r="B31" s="48">
        <v>3153</v>
      </c>
      <c r="C31" s="49" t="s">
        <v>178</v>
      </c>
      <c r="D31" s="49" t="s">
        <v>178</v>
      </c>
      <c r="E31" s="49" t="s">
        <v>178</v>
      </c>
      <c r="F31" s="49" t="s">
        <v>178</v>
      </c>
      <c r="G31" s="49" t="e">
        <f t="shared" si="1"/>
        <v>#VALUE!</v>
      </c>
      <c r="H31" s="110" t="e">
        <f t="shared" si="2"/>
        <v>#VALUE!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26" t="s">
        <v>322</v>
      </c>
      <c r="B32" s="48">
        <v>3154</v>
      </c>
      <c r="C32" s="49" t="s">
        <v>178</v>
      </c>
      <c r="D32" s="49" t="s">
        <v>178</v>
      </c>
      <c r="E32" s="49" t="s">
        <v>178</v>
      </c>
      <c r="F32" s="49" t="s">
        <v>178</v>
      </c>
      <c r="G32" s="49" t="e">
        <f t="shared" si="1"/>
        <v>#VALUE!</v>
      </c>
      <c r="H32" s="110" t="e">
        <f t="shared" si="2"/>
        <v>#VALUE!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26" t="s">
        <v>285</v>
      </c>
      <c r="B33" s="48">
        <v>3155</v>
      </c>
      <c r="C33" s="49">
        <v>-242</v>
      </c>
      <c r="D33" s="49">
        <v>-195</v>
      </c>
      <c r="E33" s="49">
        <v>-247</v>
      </c>
      <c r="F33" s="49">
        <v>-195</v>
      </c>
      <c r="G33" s="49">
        <f t="shared" si="1"/>
        <v>52</v>
      </c>
      <c r="H33" s="110">
        <f t="shared" si="2"/>
        <v>78.94736842105263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42" t="s">
        <v>323</v>
      </c>
      <c r="B34" s="48">
        <v>3156</v>
      </c>
      <c r="C34" s="128">
        <f t="shared" ref="C34:F34" si="7">SUM(C35:C36)</f>
        <v>-35</v>
      </c>
      <c r="D34" s="128">
        <f t="shared" si="7"/>
        <v>-12</v>
      </c>
      <c r="E34" s="128">
        <f t="shared" si="7"/>
        <v>-26</v>
      </c>
      <c r="F34" s="128">
        <f t="shared" si="7"/>
        <v>-12</v>
      </c>
      <c r="G34" s="49">
        <f t="shared" si="1"/>
        <v>14</v>
      </c>
      <c r="H34" s="110">
        <f t="shared" si="2"/>
        <v>46.153846153846153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8.25" customHeight="1">
      <c r="A35" s="126" t="s">
        <v>54</v>
      </c>
      <c r="B35" s="48" t="s">
        <v>324</v>
      </c>
      <c r="C35" s="49" t="s">
        <v>178</v>
      </c>
      <c r="D35" s="49" t="s">
        <v>178</v>
      </c>
      <c r="E35" s="49" t="s">
        <v>178</v>
      </c>
      <c r="F35" s="49" t="s">
        <v>178</v>
      </c>
      <c r="G35" s="49" t="e">
        <f t="shared" si="1"/>
        <v>#VALUE!</v>
      </c>
      <c r="H35" s="110" t="e">
        <f t="shared" si="2"/>
        <v>#VALUE!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5.5" customHeight="1">
      <c r="A36" s="126" t="s">
        <v>55</v>
      </c>
      <c r="B36" s="48" t="s">
        <v>325</v>
      </c>
      <c r="C36" s="49">
        <v>-35</v>
      </c>
      <c r="D36" s="49">
        <v>-12</v>
      </c>
      <c r="E36" s="49">
        <v>-26</v>
      </c>
      <c r="F36" s="49">
        <v>-12</v>
      </c>
      <c r="G36" s="49">
        <f t="shared" si="1"/>
        <v>14</v>
      </c>
      <c r="H36" s="110">
        <f t="shared" si="2"/>
        <v>46.153846153846153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26" t="s">
        <v>425</v>
      </c>
      <c r="B37" s="48">
        <v>3157</v>
      </c>
      <c r="C37" s="49">
        <v>-20</v>
      </c>
      <c r="D37" s="49">
        <v>-21</v>
      </c>
      <c r="E37" s="49">
        <v>-21</v>
      </c>
      <c r="F37" s="49">
        <v>-21</v>
      </c>
      <c r="G37" s="49">
        <f t="shared" si="1"/>
        <v>0</v>
      </c>
      <c r="H37" s="110">
        <f t="shared" si="2"/>
        <v>100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26" t="s">
        <v>326</v>
      </c>
      <c r="B38" s="48">
        <v>3160</v>
      </c>
      <c r="C38" s="49" t="s">
        <v>178</v>
      </c>
      <c r="D38" s="49" t="s">
        <v>178</v>
      </c>
      <c r="E38" s="49" t="s">
        <v>178</v>
      </c>
      <c r="F38" s="49" t="s">
        <v>178</v>
      </c>
      <c r="G38" s="49" t="e">
        <f t="shared" si="1"/>
        <v>#VALUE!</v>
      </c>
      <c r="H38" s="110" t="e">
        <f t="shared" si="2"/>
        <v>#VALUE!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26" t="s">
        <v>421</v>
      </c>
      <c r="B39" s="48">
        <v>3170</v>
      </c>
      <c r="C39" s="49">
        <v>-21</v>
      </c>
      <c r="D39" s="49">
        <v>-20</v>
      </c>
      <c r="E39" s="49"/>
      <c r="F39" s="49">
        <v>-20</v>
      </c>
      <c r="G39" s="49">
        <f t="shared" si="1"/>
        <v>-20</v>
      </c>
      <c r="H39" s="110" t="e">
        <f t="shared" si="2"/>
        <v>#DIV/0!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24" t="s">
        <v>327</v>
      </c>
      <c r="B40" s="75">
        <v>3195</v>
      </c>
      <c r="C40" s="35">
        <f t="shared" ref="C40:F40" si="8">SUM(C7,C20)</f>
        <v>-718</v>
      </c>
      <c r="D40" s="35">
        <f t="shared" si="8"/>
        <v>395</v>
      </c>
      <c r="E40" s="35">
        <f t="shared" si="8"/>
        <v>25</v>
      </c>
      <c r="F40" s="35">
        <f t="shared" si="8"/>
        <v>395</v>
      </c>
      <c r="G40" s="39">
        <f t="shared" si="1"/>
        <v>370</v>
      </c>
      <c r="H40" s="125">
        <f t="shared" si="2"/>
        <v>1580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36" t="s">
        <v>328</v>
      </c>
      <c r="B41" s="137"/>
      <c r="C41" s="137"/>
      <c r="D41" s="231"/>
      <c r="E41" s="185"/>
      <c r="F41" s="185"/>
      <c r="G41" s="185"/>
      <c r="H41" s="18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39" t="s">
        <v>329</v>
      </c>
      <c r="B42" s="140">
        <v>3200</v>
      </c>
      <c r="C42" s="35">
        <f t="shared" ref="C42:F42" si="9">SUM(C43,C45:C49)</f>
        <v>0</v>
      </c>
      <c r="D42" s="35">
        <f t="shared" si="9"/>
        <v>0</v>
      </c>
      <c r="E42" s="35">
        <f t="shared" si="9"/>
        <v>0</v>
      </c>
      <c r="F42" s="35">
        <f t="shared" si="9"/>
        <v>0</v>
      </c>
      <c r="G42" s="39">
        <f t="shared" ref="G42:G60" si="10">F42-E42</f>
        <v>0</v>
      </c>
      <c r="H42" s="125" t="e">
        <f t="shared" ref="H42:H60" si="11">(F42/E42)*100</f>
        <v>#DIV/0!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26" t="s">
        <v>330</v>
      </c>
      <c r="B43" s="48">
        <v>3210</v>
      </c>
      <c r="C43" s="49"/>
      <c r="D43" s="49"/>
      <c r="E43" s="49"/>
      <c r="F43" s="49"/>
      <c r="G43" s="49">
        <f t="shared" si="10"/>
        <v>0</v>
      </c>
      <c r="H43" s="110" t="e">
        <f t="shared" si="11"/>
        <v>#DIV/0!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26" t="s">
        <v>331</v>
      </c>
      <c r="B44" s="48">
        <v>3215</v>
      </c>
      <c r="C44" s="49"/>
      <c r="D44" s="49"/>
      <c r="E44" s="49"/>
      <c r="F44" s="49"/>
      <c r="G44" s="49">
        <f t="shared" si="10"/>
        <v>0</v>
      </c>
      <c r="H44" s="110" t="e">
        <f t="shared" si="11"/>
        <v>#DIV/0!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26" t="s">
        <v>332</v>
      </c>
      <c r="B45" s="48">
        <v>3220</v>
      </c>
      <c r="C45" s="49"/>
      <c r="D45" s="49"/>
      <c r="E45" s="49"/>
      <c r="F45" s="49"/>
      <c r="G45" s="49">
        <f t="shared" si="10"/>
        <v>0</v>
      </c>
      <c r="H45" s="110" t="e">
        <f t="shared" si="11"/>
        <v>#DIV/0!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26" t="s">
        <v>333</v>
      </c>
      <c r="B46" s="48">
        <v>3225</v>
      </c>
      <c r="C46" s="49"/>
      <c r="D46" s="49"/>
      <c r="E46" s="49"/>
      <c r="F46" s="49"/>
      <c r="G46" s="49">
        <f t="shared" si="10"/>
        <v>0</v>
      </c>
      <c r="H46" s="110" t="e">
        <f t="shared" si="11"/>
        <v>#DIV/0!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26" t="s">
        <v>334</v>
      </c>
      <c r="B47" s="48">
        <v>3230</v>
      </c>
      <c r="C47" s="49"/>
      <c r="D47" s="49"/>
      <c r="E47" s="49"/>
      <c r="F47" s="49"/>
      <c r="G47" s="49">
        <f t="shared" si="10"/>
        <v>0</v>
      </c>
      <c r="H47" s="110" t="e">
        <f t="shared" si="11"/>
        <v>#DIV/0!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26" t="s">
        <v>335</v>
      </c>
      <c r="B48" s="48">
        <v>3235</v>
      </c>
      <c r="C48" s="49"/>
      <c r="D48" s="49"/>
      <c r="E48" s="49"/>
      <c r="F48" s="49"/>
      <c r="G48" s="49">
        <f t="shared" si="10"/>
        <v>0</v>
      </c>
      <c r="H48" s="110" t="e">
        <f t="shared" si="11"/>
        <v>#DIV/0!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26" t="s">
        <v>336</v>
      </c>
      <c r="B49" s="48">
        <v>3240</v>
      </c>
      <c r="C49" s="49"/>
      <c r="D49" s="49"/>
      <c r="E49" s="49"/>
      <c r="F49" s="49"/>
      <c r="G49" s="49">
        <f t="shared" si="10"/>
        <v>0</v>
      </c>
      <c r="H49" s="110" t="e">
        <f t="shared" si="11"/>
        <v>#DIV/0!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24" t="s">
        <v>337</v>
      </c>
      <c r="B50" s="75">
        <v>3255</v>
      </c>
      <c r="C50" s="35">
        <f t="shared" ref="C50:F50" si="12">SUM(C51,C53,C58,C59)</f>
        <v>-68</v>
      </c>
      <c r="D50" s="35">
        <f t="shared" si="12"/>
        <v>-418</v>
      </c>
      <c r="E50" s="35">
        <f t="shared" si="12"/>
        <v>0</v>
      </c>
      <c r="F50" s="35">
        <f t="shared" si="12"/>
        <v>-418</v>
      </c>
      <c r="G50" s="39">
        <f t="shared" si="10"/>
        <v>-418</v>
      </c>
      <c r="H50" s="125" t="e">
        <f t="shared" si="11"/>
        <v>#DIV/0!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26" t="s">
        <v>338</v>
      </c>
      <c r="B51" s="48">
        <v>3260</v>
      </c>
      <c r="C51" s="49" t="s">
        <v>178</v>
      </c>
      <c r="D51" s="49" t="s">
        <v>178</v>
      </c>
      <c r="E51" s="49" t="s">
        <v>178</v>
      </c>
      <c r="F51" s="49" t="s">
        <v>178</v>
      </c>
      <c r="G51" s="49" t="e">
        <f t="shared" si="10"/>
        <v>#VALUE!</v>
      </c>
      <c r="H51" s="110" t="e">
        <f t="shared" si="11"/>
        <v>#VALUE!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26" t="s">
        <v>339</v>
      </c>
      <c r="B52" s="48">
        <v>3265</v>
      </c>
      <c r="C52" s="49" t="s">
        <v>178</v>
      </c>
      <c r="D52" s="49" t="s">
        <v>178</v>
      </c>
      <c r="E52" s="49" t="s">
        <v>178</v>
      </c>
      <c r="F52" s="49" t="s">
        <v>178</v>
      </c>
      <c r="G52" s="49" t="e">
        <f t="shared" si="10"/>
        <v>#VALUE!</v>
      </c>
      <c r="H52" s="110" t="e">
        <f t="shared" si="11"/>
        <v>#VALUE!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26" t="s">
        <v>340</v>
      </c>
      <c r="B53" s="48">
        <v>3270</v>
      </c>
      <c r="C53" s="49">
        <v>-68</v>
      </c>
      <c r="D53" s="49">
        <v>-47</v>
      </c>
      <c r="E53" s="49" t="s">
        <v>178</v>
      </c>
      <c r="F53" s="49">
        <v>-47</v>
      </c>
      <c r="G53" s="49" t="e">
        <f t="shared" si="10"/>
        <v>#VALUE!</v>
      </c>
      <c r="H53" s="110" t="e">
        <f t="shared" si="11"/>
        <v>#VALUE!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179" t="s">
        <v>438</v>
      </c>
      <c r="B54" s="48">
        <v>3271</v>
      </c>
      <c r="C54" s="49">
        <v>-29</v>
      </c>
      <c r="D54" s="178" t="s">
        <v>178</v>
      </c>
      <c r="E54" s="178" t="s">
        <v>178</v>
      </c>
      <c r="F54" s="178" t="s">
        <v>178</v>
      </c>
      <c r="G54" s="49" t="e">
        <f t="shared" si="10"/>
        <v>#VALUE!</v>
      </c>
      <c r="H54" s="110" t="e">
        <f t="shared" si="11"/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26" t="s">
        <v>341</v>
      </c>
      <c r="B55" s="48">
        <v>3272</v>
      </c>
      <c r="C55" s="49" t="s">
        <v>178</v>
      </c>
      <c r="D55" s="178" t="s">
        <v>178</v>
      </c>
      <c r="E55" s="178" t="s">
        <v>178</v>
      </c>
      <c r="F55" s="178" t="s">
        <v>178</v>
      </c>
      <c r="G55" s="49" t="e">
        <f t="shared" si="10"/>
        <v>#VALUE!</v>
      </c>
      <c r="H55" s="110" t="e">
        <f t="shared" si="11"/>
        <v>#VALUE!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0.5" customHeight="1">
      <c r="A56" s="126" t="s">
        <v>431</v>
      </c>
      <c r="B56" s="48">
        <v>3273</v>
      </c>
      <c r="C56" s="49">
        <v>-35</v>
      </c>
      <c r="D56" s="178">
        <v>-47</v>
      </c>
      <c r="E56" s="178" t="s">
        <v>178</v>
      </c>
      <c r="F56" s="178">
        <v>-47</v>
      </c>
      <c r="G56" s="49" t="e">
        <f t="shared" si="10"/>
        <v>#VALUE!</v>
      </c>
      <c r="H56" s="110" t="e">
        <f t="shared" si="11"/>
        <v>#VALUE!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26" t="s">
        <v>432</v>
      </c>
      <c r="B57" s="48">
        <v>3274</v>
      </c>
      <c r="C57" s="49">
        <v>-4</v>
      </c>
      <c r="D57" s="49" t="s">
        <v>178</v>
      </c>
      <c r="E57" s="49" t="s">
        <v>178</v>
      </c>
      <c r="F57" s="49" t="s">
        <v>178</v>
      </c>
      <c r="G57" s="49" t="e">
        <f t="shared" si="10"/>
        <v>#VALUE!</v>
      </c>
      <c r="H57" s="110" t="e">
        <f t="shared" si="11"/>
        <v>#VALUE!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26" t="s">
        <v>342</v>
      </c>
      <c r="B58" s="48">
        <v>3280</v>
      </c>
      <c r="C58" s="49" t="s">
        <v>178</v>
      </c>
      <c r="D58" s="49" t="s">
        <v>178</v>
      </c>
      <c r="E58" s="49" t="s">
        <v>178</v>
      </c>
      <c r="F58" s="49" t="s">
        <v>178</v>
      </c>
      <c r="G58" s="49" t="e">
        <f t="shared" si="10"/>
        <v>#VALUE!</v>
      </c>
      <c r="H58" s="110" t="e">
        <f t="shared" si="11"/>
        <v>#VALUE!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6.5" customHeight="1">
      <c r="A59" s="179" t="s">
        <v>439</v>
      </c>
      <c r="B59" s="48">
        <v>3290</v>
      </c>
      <c r="C59" s="49" t="s">
        <v>178</v>
      </c>
      <c r="D59" s="49">
        <v>-371</v>
      </c>
      <c r="E59" s="49" t="s">
        <v>178</v>
      </c>
      <c r="F59" s="49">
        <v>-371</v>
      </c>
      <c r="G59" s="49" t="e">
        <f t="shared" si="10"/>
        <v>#VALUE!</v>
      </c>
      <c r="H59" s="110" t="e">
        <f t="shared" si="11"/>
        <v>#VALUE!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43" t="s">
        <v>344</v>
      </c>
      <c r="B60" s="144">
        <v>3295</v>
      </c>
      <c r="C60" s="145">
        <f t="shared" ref="C60:F60" si="13">SUM(C42,C50)</f>
        <v>-68</v>
      </c>
      <c r="D60" s="145">
        <f t="shared" si="13"/>
        <v>-418</v>
      </c>
      <c r="E60" s="145">
        <f t="shared" si="13"/>
        <v>0</v>
      </c>
      <c r="F60" s="145">
        <f t="shared" si="13"/>
        <v>-418</v>
      </c>
      <c r="G60" s="146">
        <f t="shared" si="10"/>
        <v>-418</v>
      </c>
      <c r="H60" s="147" t="e">
        <f t="shared" si="11"/>
        <v>#DIV/0!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36" t="s">
        <v>345</v>
      </c>
      <c r="B61" s="137"/>
      <c r="C61" s="137"/>
      <c r="D61" s="137"/>
      <c r="E61" s="137"/>
      <c r="F61" s="137"/>
      <c r="G61" s="148"/>
      <c r="H61" s="14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39" t="s">
        <v>346</v>
      </c>
      <c r="B62" s="140">
        <v>3300</v>
      </c>
      <c r="C62" s="71">
        <f t="shared" ref="C62:F62" si="14">SUM(C63,C64,C68)</f>
        <v>0</v>
      </c>
      <c r="D62" s="71">
        <f t="shared" si="14"/>
        <v>0</v>
      </c>
      <c r="E62" s="71">
        <f t="shared" si="14"/>
        <v>0</v>
      </c>
      <c r="F62" s="71">
        <f t="shared" si="14"/>
        <v>0</v>
      </c>
      <c r="G62" s="76">
        <f t="shared" ref="G62:G83" si="15">F62-E62</f>
        <v>0</v>
      </c>
      <c r="H62" s="150" t="e">
        <f t="shared" ref="H62:H83" si="16">(F62/E62)*100</f>
        <v>#DIV/0!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26" t="s">
        <v>347</v>
      </c>
      <c r="B63" s="48">
        <v>3305</v>
      </c>
      <c r="C63" s="49"/>
      <c r="D63" s="49"/>
      <c r="E63" s="49"/>
      <c r="F63" s="49"/>
      <c r="G63" s="49">
        <f t="shared" si="15"/>
        <v>0</v>
      </c>
      <c r="H63" s="110" t="e">
        <f t="shared" si="16"/>
        <v>#DIV/0!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26" t="s">
        <v>348</v>
      </c>
      <c r="B64" s="48">
        <v>3310</v>
      </c>
      <c r="C64" s="128">
        <f t="shared" ref="C64:F64" si="17">SUM(C65:C67)</f>
        <v>0</v>
      </c>
      <c r="D64" s="128">
        <f t="shared" si="17"/>
        <v>0</v>
      </c>
      <c r="E64" s="128">
        <f t="shared" si="17"/>
        <v>0</v>
      </c>
      <c r="F64" s="128">
        <f t="shared" si="17"/>
        <v>0</v>
      </c>
      <c r="G64" s="49">
        <f t="shared" si="15"/>
        <v>0</v>
      </c>
      <c r="H64" s="110" t="e">
        <f t="shared" si="16"/>
        <v>#DIV/0!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26" t="s">
        <v>313</v>
      </c>
      <c r="B65" s="48">
        <v>3311</v>
      </c>
      <c r="C65" s="49"/>
      <c r="D65" s="49"/>
      <c r="E65" s="49"/>
      <c r="F65" s="49"/>
      <c r="G65" s="49">
        <f t="shared" si="15"/>
        <v>0</v>
      </c>
      <c r="H65" s="110" t="e">
        <f t="shared" si="16"/>
        <v>#DIV/0!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26" t="s">
        <v>314</v>
      </c>
      <c r="B66" s="48">
        <v>3312</v>
      </c>
      <c r="C66" s="49"/>
      <c r="D66" s="49"/>
      <c r="E66" s="49"/>
      <c r="F66" s="49"/>
      <c r="G66" s="49">
        <f t="shared" si="15"/>
        <v>0</v>
      </c>
      <c r="H66" s="110" t="e">
        <f t="shared" si="16"/>
        <v>#DIV/0!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26" t="s">
        <v>315</v>
      </c>
      <c r="B67" s="48">
        <v>3313</v>
      </c>
      <c r="C67" s="49"/>
      <c r="D67" s="49"/>
      <c r="E67" s="49"/>
      <c r="F67" s="49"/>
      <c r="G67" s="49">
        <f t="shared" si="15"/>
        <v>0</v>
      </c>
      <c r="H67" s="110" t="e">
        <f t="shared" si="16"/>
        <v>#DIV/0!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26" t="s">
        <v>336</v>
      </c>
      <c r="B68" s="48">
        <v>3320</v>
      </c>
      <c r="C68" s="49"/>
      <c r="D68" s="49"/>
      <c r="E68" s="49"/>
      <c r="F68" s="49"/>
      <c r="G68" s="49">
        <f t="shared" si="15"/>
        <v>0</v>
      </c>
      <c r="H68" s="110" t="e">
        <f t="shared" si="16"/>
        <v>#DIV/0!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24" t="s">
        <v>349</v>
      </c>
      <c r="B69" s="75">
        <v>3330</v>
      </c>
      <c r="C69" s="35">
        <f t="shared" ref="C69:F69" si="18">SUM(C70,C71,C75:C78)</f>
        <v>0</v>
      </c>
      <c r="D69" s="35">
        <f t="shared" si="18"/>
        <v>0</v>
      </c>
      <c r="E69" s="35">
        <f t="shared" si="18"/>
        <v>0</v>
      </c>
      <c r="F69" s="35">
        <f t="shared" si="18"/>
        <v>0</v>
      </c>
      <c r="G69" s="39">
        <f t="shared" si="15"/>
        <v>0</v>
      </c>
      <c r="H69" s="125" t="e">
        <f t="shared" si="16"/>
        <v>#DIV/0!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26" t="s">
        <v>350</v>
      </c>
      <c r="B70" s="48">
        <v>3335</v>
      </c>
      <c r="C70" s="49" t="s">
        <v>178</v>
      </c>
      <c r="D70" s="49" t="s">
        <v>178</v>
      </c>
      <c r="E70" s="49" t="s">
        <v>178</v>
      </c>
      <c r="F70" s="49" t="s">
        <v>178</v>
      </c>
      <c r="G70" s="49" t="e">
        <f t="shared" si="15"/>
        <v>#VALUE!</v>
      </c>
      <c r="H70" s="110" t="e">
        <f t="shared" si="16"/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26" t="s">
        <v>351</v>
      </c>
      <c r="B71" s="48">
        <v>3340</v>
      </c>
      <c r="C71" s="128">
        <f t="shared" ref="C71:F71" si="19">SUM(C72:C74)</f>
        <v>0</v>
      </c>
      <c r="D71" s="128">
        <f t="shared" si="19"/>
        <v>0</v>
      </c>
      <c r="E71" s="128">
        <f t="shared" si="19"/>
        <v>0</v>
      </c>
      <c r="F71" s="128">
        <f t="shared" si="19"/>
        <v>0</v>
      </c>
      <c r="G71" s="49">
        <f t="shared" si="15"/>
        <v>0</v>
      </c>
      <c r="H71" s="110" t="e">
        <f t="shared" si="16"/>
        <v>#DIV/0!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26" t="s">
        <v>313</v>
      </c>
      <c r="B72" s="48">
        <v>3341</v>
      </c>
      <c r="C72" s="49" t="s">
        <v>178</v>
      </c>
      <c r="D72" s="49" t="s">
        <v>178</v>
      </c>
      <c r="E72" s="49" t="s">
        <v>178</v>
      </c>
      <c r="F72" s="49" t="s">
        <v>178</v>
      </c>
      <c r="G72" s="49" t="e">
        <f t="shared" si="15"/>
        <v>#VALUE!</v>
      </c>
      <c r="H72" s="110" t="e">
        <f t="shared" si="16"/>
        <v>#VALUE!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26" t="s">
        <v>314</v>
      </c>
      <c r="B73" s="48">
        <v>3342</v>
      </c>
      <c r="C73" s="49" t="s">
        <v>178</v>
      </c>
      <c r="D73" s="49" t="s">
        <v>178</v>
      </c>
      <c r="E73" s="49" t="s">
        <v>178</v>
      </c>
      <c r="F73" s="49" t="s">
        <v>178</v>
      </c>
      <c r="G73" s="49" t="e">
        <f t="shared" si="15"/>
        <v>#VALUE!</v>
      </c>
      <c r="H73" s="110" t="e">
        <f t="shared" si="16"/>
        <v>#VALUE!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26" t="s">
        <v>315</v>
      </c>
      <c r="B74" s="48">
        <v>3343</v>
      </c>
      <c r="C74" s="49" t="s">
        <v>178</v>
      </c>
      <c r="D74" s="49" t="s">
        <v>178</v>
      </c>
      <c r="E74" s="49" t="s">
        <v>178</v>
      </c>
      <c r="F74" s="49" t="s">
        <v>178</v>
      </c>
      <c r="G74" s="49" t="e">
        <f t="shared" si="15"/>
        <v>#VALUE!</v>
      </c>
      <c r="H74" s="110" t="e">
        <f t="shared" si="16"/>
        <v>#VALUE!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26" t="s">
        <v>352</v>
      </c>
      <c r="B75" s="48">
        <v>3350</v>
      </c>
      <c r="C75" s="49" t="s">
        <v>178</v>
      </c>
      <c r="D75" s="49" t="s">
        <v>178</v>
      </c>
      <c r="E75" s="49" t="s">
        <v>178</v>
      </c>
      <c r="F75" s="49" t="s">
        <v>178</v>
      </c>
      <c r="G75" s="49" t="e">
        <f t="shared" si="15"/>
        <v>#VALUE!</v>
      </c>
      <c r="H75" s="110" t="e">
        <f t="shared" si="16"/>
        <v>#VALUE!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customHeight="1">
      <c r="A76" s="126" t="s">
        <v>353</v>
      </c>
      <c r="B76" s="48">
        <v>3360</v>
      </c>
      <c r="C76" s="49" t="s">
        <v>178</v>
      </c>
      <c r="D76" s="49" t="s">
        <v>178</v>
      </c>
      <c r="E76" s="49" t="s">
        <v>178</v>
      </c>
      <c r="F76" s="49" t="s">
        <v>178</v>
      </c>
      <c r="G76" s="49" t="e">
        <f t="shared" si="15"/>
        <v>#VALUE!</v>
      </c>
      <c r="H76" s="110" t="e">
        <f t="shared" si="16"/>
        <v>#VALUE!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26" t="s">
        <v>354</v>
      </c>
      <c r="B77" s="48">
        <v>3370</v>
      </c>
      <c r="C77" s="49" t="s">
        <v>178</v>
      </c>
      <c r="D77" s="49" t="s">
        <v>178</v>
      </c>
      <c r="E77" s="49" t="s">
        <v>178</v>
      </c>
      <c r="F77" s="49" t="s">
        <v>178</v>
      </c>
      <c r="G77" s="49" t="e">
        <f t="shared" si="15"/>
        <v>#VALUE!</v>
      </c>
      <c r="H77" s="110" t="e">
        <f t="shared" si="16"/>
        <v>#VALUE!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26" t="s">
        <v>343</v>
      </c>
      <c r="B78" s="48">
        <v>3380</v>
      </c>
      <c r="C78" s="49" t="s">
        <v>178</v>
      </c>
      <c r="D78" s="49" t="s">
        <v>178</v>
      </c>
      <c r="E78" s="49" t="s">
        <v>178</v>
      </c>
      <c r="F78" s="49" t="s">
        <v>178</v>
      </c>
      <c r="G78" s="49" t="e">
        <f t="shared" si="15"/>
        <v>#VALUE!</v>
      </c>
      <c r="H78" s="110" t="e">
        <f t="shared" si="16"/>
        <v>#VALUE!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24" t="s">
        <v>355</v>
      </c>
      <c r="B79" s="75">
        <v>3395</v>
      </c>
      <c r="C79" s="35">
        <f t="shared" ref="C79:F79" si="20">SUM(C62,C69)</f>
        <v>0</v>
      </c>
      <c r="D79" s="35">
        <f t="shared" si="20"/>
        <v>0</v>
      </c>
      <c r="E79" s="35">
        <f t="shared" si="20"/>
        <v>0</v>
      </c>
      <c r="F79" s="35">
        <f t="shared" si="20"/>
        <v>0</v>
      </c>
      <c r="G79" s="39">
        <f t="shared" si="15"/>
        <v>0</v>
      </c>
      <c r="H79" s="125" t="e">
        <f t="shared" si="16"/>
        <v>#DIV/0!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24" t="s">
        <v>356</v>
      </c>
      <c r="B80" s="75">
        <v>3400</v>
      </c>
      <c r="C80" s="35">
        <f t="shared" ref="C80:F80" si="21">SUM(C40,C60,C79)</f>
        <v>-786</v>
      </c>
      <c r="D80" s="35">
        <f t="shared" si="21"/>
        <v>-23</v>
      </c>
      <c r="E80" s="35">
        <f t="shared" si="21"/>
        <v>25</v>
      </c>
      <c r="F80" s="35">
        <f t="shared" si="21"/>
        <v>-23</v>
      </c>
      <c r="G80" s="39">
        <f t="shared" si="15"/>
        <v>-48</v>
      </c>
      <c r="H80" s="125">
        <f t="shared" si="16"/>
        <v>-92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26" t="s">
        <v>357</v>
      </c>
      <c r="B81" s="48">
        <v>3405</v>
      </c>
      <c r="C81" s="49">
        <v>920</v>
      </c>
      <c r="D81" s="49">
        <v>134</v>
      </c>
      <c r="E81" s="49">
        <v>134</v>
      </c>
      <c r="F81" s="49">
        <v>134</v>
      </c>
      <c r="G81" s="49">
        <f t="shared" si="15"/>
        <v>0</v>
      </c>
      <c r="H81" s="110">
        <f t="shared" si="16"/>
        <v>100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26" t="s">
        <v>358</v>
      </c>
      <c r="B82" s="48">
        <v>3410</v>
      </c>
      <c r="C82" s="49"/>
      <c r="D82" s="49"/>
      <c r="E82" s="49"/>
      <c r="F82" s="49"/>
      <c r="G82" s="49">
        <f t="shared" si="15"/>
        <v>0</v>
      </c>
      <c r="H82" s="110" t="e">
        <f t="shared" si="16"/>
        <v>#DIV/0!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26" t="s">
        <v>359</v>
      </c>
      <c r="B83" s="48">
        <v>3415</v>
      </c>
      <c r="C83" s="113">
        <f>SUM(C81,C80,C82)</f>
        <v>134</v>
      </c>
      <c r="D83" s="113">
        <f t="shared" ref="D83:F83" si="22">SUM(D81,D80,D82)</f>
        <v>111</v>
      </c>
      <c r="E83" s="113">
        <f t="shared" si="22"/>
        <v>159</v>
      </c>
      <c r="F83" s="113">
        <f t="shared" si="22"/>
        <v>111</v>
      </c>
      <c r="G83" s="49">
        <f t="shared" si="15"/>
        <v>-48</v>
      </c>
      <c r="H83" s="110">
        <f t="shared" si="16"/>
        <v>69.811320754716974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01"/>
      <c r="B84" s="6"/>
      <c r="C84" s="103"/>
      <c r="D84" s="103"/>
      <c r="E84" s="103"/>
      <c r="F84" s="103"/>
      <c r="G84" s="103"/>
      <c r="H84" s="15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1"/>
      <c r="B85" s="19"/>
      <c r="C85" s="19"/>
      <c r="D85" s="19"/>
      <c r="E85" s="19"/>
      <c r="F85" s="19"/>
      <c r="G85" s="19"/>
      <c r="H85" s="19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21.75" customHeight="1">
      <c r="A86" s="107" t="s">
        <v>360</v>
      </c>
      <c r="B86" s="6"/>
      <c r="C86" s="208" t="s">
        <v>257</v>
      </c>
      <c r="D86" s="198"/>
      <c r="E86" s="133"/>
      <c r="F86" s="1" t="s">
        <v>258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3" t="s">
        <v>361</v>
      </c>
      <c r="B87" s="1"/>
      <c r="C87" s="199" t="s">
        <v>142</v>
      </c>
      <c r="D87" s="198"/>
      <c r="E87" s="1"/>
      <c r="F87" s="199"/>
      <c r="G87" s="198"/>
      <c r="H87" s="19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C87:D87"/>
    <mergeCell ref="F87:H87"/>
    <mergeCell ref="A1:H1"/>
    <mergeCell ref="A3:A4"/>
    <mergeCell ref="B3:B4"/>
    <mergeCell ref="C3:D3"/>
    <mergeCell ref="E3:H3"/>
    <mergeCell ref="D41:H41"/>
    <mergeCell ref="C86:D86"/>
  </mergeCells>
  <pageMargins left="0.25" right="0.25" top="0.75" bottom="0.75" header="0.3" footer="0.3"/>
  <pageSetup scale="61" fitToHeight="0" orientation="landscape" r:id="rId1"/>
  <headerFooter>
    <oddHeader>&amp;RПродовження додатка 3 Таблиця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topLeftCell="A22" zoomScale="60" zoomScaleNormal="60" workbookViewId="0">
      <selection activeCell="H23" sqref="H23"/>
    </sheetView>
  </sheetViews>
  <sheetFormatPr defaultColWidth="14.42578125" defaultRowHeight="15" customHeight="1"/>
  <cols>
    <col min="1" max="1" width="100.5703125" customWidth="1"/>
    <col min="2" max="2" width="15.28515625" customWidth="1"/>
    <col min="3" max="8" width="17.140625" customWidth="1"/>
    <col min="9" max="9" width="10" customWidth="1"/>
    <col min="10" max="10" width="9.5703125" customWidth="1"/>
    <col min="11" max="26" width="8" customWidth="1"/>
  </cols>
  <sheetData>
    <row r="1" spans="1:26" ht="18.75" customHeight="1">
      <c r="A1" s="197" t="s">
        <v>261</v>
      </c>
      <c r="B1" s="198"/>
      <c r="C1" s="198"/>
      <c r="D1" s="198"/>
      <c r="E1" s="198"/>
      <c r="F1" s="198"/>
      <c r="G1" s="198"/>
      <c r="H1" s="19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7"/>
      <c r="B2" s="198"/>
      <c r="C2" s="198"/>
      <c r="D2" s="198"/>
      <c r="E2" s="198"/>
      <c r="F2" s="198"/>
      <c r="G2" s="198"/>
      <c r="H2" s="1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6.75" customHeight="1">
      <c r="A3" s="224" t="s">
        <v>34</v>
      </c>
      <c r="B3" s="225" t="s">
        <v>35</v>
      </c>
      <c r="C3" s="216" t="s">
        <v>169</v>
      </c>
      <c r="D3" s="181"/>
      <c r="E3" s="213" t="s">
        <v>37</v>
      </c>
      <c r="F3" s="185"/>
      <c r="G3" s="185"/>
      <c r="H3" s="18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>
      <c r="A4" s="194"/>
      <c r="B4" s="194"/>
      <c r="C4" s="20" t="s">
        <v>38</v>
      </c>
      <c r="D4" s="20" t="s">
        <v>39</v>
      </c>
      <c r="E4" s="20" t="s">
        <v>40</v>
      </c>
      <c r="F4" s="20" t="s">
        <v>41</v>
      </c>
      <c r="G4" s="21" t="s">
        <v>42</v>
      </c>
      <c r="H4" s="21" t="s">
        <v>172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48">
        <v>1</v>
      </c>
      <c r="B5" s="20">
        <v>2</v>
      </c>
      <c r="C5" s="48">
        <v>3</v>
      </c>
      <c r="D5" s="20">
        <v>4</v>
      </c>
      <c r="E5" s="48">
        <v>5</v>
      </c>
      <c r="F5" s="20">
        <v>6</v>
      </c>
      <c r="G5" s="48">
        <v>7</v>
      </c>
      <c r="H5" s="20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226" t="s">
        <v>262</v>
      </c>
      <c r="B6" s="185"/>
      <c r="C6" s="185"/>
      <c r="D6" s="185"/>
      <c r="E6" s="185"/>
      <c r="F6" s="185"/>
      <c r="G6" s="185"/>
      <c r="H6" s="18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24" t="s">
        <v>49</v>
      </c>
      <c r="B7" s="38">
        <v>1200</v>
      </c>
      <c r="C7" s="35">
        <f>'І. Інф. до звіт.'!C100</f>
        <v>-721</v>
      </c>
      <c r="D7" s="35">
        <f>'І. Інф. до звіт.'!D100</f>
        <v>273</v>
      </c>
      <c r="E7" s="35">
        <f>'І. Інф. до звіт.'!E100</f>
        <v>171</v>
      </c>
      <c r="F7" s="35">
        <f>'І. Інф. до звіт.'!F100</f>
        <v>273</v>
      </c>
      <c r="G7" s="39">
        <f t="shared" ref="G7:G21" si="0">F7-E7</f>
        <v>102</v>
      </c>
      <c r="H7" s="134">
        <f t="shared" ref="H7:H21" si="1">(F7/E7)*100</f>
        <v>159.64912280701756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75" customHeight="1">
      <c r="A8" s="124" t="s">
        <v>263</v>
      </c>
      <c r="B8" s="75">
        <v>2000</v>
      </c>
      <c r="C8" s="39">
        <v>2627</v>
      </c>
      <c r="D8" s="39">
        <v>1905</v>
      </c>
      <c r="E8" s="39">
        <v>1906</v>
      </c>
      <c r="F8" s="39">
        <v>1905</v>
      </c>
      <c r="G8" s="39">
        <f t="shared" si="0"/>
        <v>-1</v>
      </c>
      <c r="H8" s="134">
        <f t="shared" si="1"/>
        <v>99.94753410283316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26" t="s">
        <v>264</v>
      </c>
      <c r="B9" s="48">
        <v>2005</v>
      </c>
      <c r="C9" s="49" t="s">
        <v>178</v>
      </c>
      <c r="D9" s="49" t="s">
        <v>178</v>
      </c>
      <c r="E9" s="49" t="s">
        <v>178</v>
      </c>
      <c r="F9" s="49" t="s">
        <v>178</v>
      </c>
      <c r="G9" s="49" t="e">
        <f t="shared" si="0"/>
        <v>#VALUE!</v>
      </c>
      <c r="H9" s="91" t="e">
        <f t="shared" si="1"/>
        <v>#VALUE!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5" customHeight="1">
      <c r="A10" s="124" t="s">
        <v>265</v>
      </c>
      <c r="B10" s="75">
        <v>2009</v>
      </c>
      <c r="C10" s="35">
        <f t="shared" ref="C10:F10" si="2">SUM(C8:C9)</f>
        <v>2627</v>
      </c>
      <c r="D10" s="35">
        <f t="shared" si="2"/>
        <v>1905</v>
      </c>
      <c r="E10" s="35">
        <f t="shared" si="2"/>
        <v>1906</v>
      </c>
      <c r="F10" s="35">
        <f t="shared" si="2"/>
        <v>1905</v>
      </c>
      <c r="G10" s="39">
        <f t="shared" si="0"/>
        <v>-1</v>
      </c>
      <c r="H10" s="134">
        <f t="shared" si="1"/>
        <v>99.94753410283316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126" t="s">
        <v>266</v>
      </c>
      <c r="B11" s="48">
        <v>2010</v>
      </c>
      <c r="C11" s="128">
        <f t="shared" ref="C11:F11" si="3">SUM(C12:C13)</f>
        <v>0</v>
      </c>
      <c r="D11" s="128">
        <f t="shared" si="3"/>
        <v>-41</v>
      </c>
      <c r="E11" s="128">
        <f t="shared" si="3"/>
        <v>-26</v>
      </c>
      <c r="F11" s="128">
        <f t="shared" si="3"/>
        <v>-41</v>
      </c>
      <c r="G11" s="49">
        <f t="shared" si="0"/>
        <v>-15</v>
      </c>
      <c r="H11" s="91">
        <f t="shared" si="1"/>
        <v>157.69230769230768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26" t="s">
        <v>267</v>
      </c>
      <c r="B12" s="48">
        <v>2011</v>
      </c>
      <c r="C12" s="49" t="s">
        <v>178</v>
      </c>
      <c r="D12" s="49" t="s">
        <v>178</v>
      </c>
      <c r="E12" s="49" t="s">
        <v>178</v>
      </c>
      <c r="F12" s="49" t="s">
        <v>178</v>
      </c>
      <c r="G12" s="49" t="e">
        <f t="shared" si="0"/>
        <v>#VALUE!</v>
      </c>
      <c r="H12" s="91" t="e">
        <f t="shared" si="1"/>
        <v>#VALUE!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1.25" customHeight="1">
      <c r="A13" s="126" t="s">
        <v>268</v>
      </c>
      <c r="B13" s="48">
        <v>2012</v>
      </c>
      <c r="C13" s="49" t="s">
        <v>178</v>
      </c>
      <c r="D13" s="49">
        <v>-41</v>
      </c>
      <c r="E13" s="49">
        <v>-26</v>
      </c>
      <c r="F13" s="49">
        <v>-41</v>
      </c>
      <c r="G13" s="49">
        <f t="shared" si="0"/>
        <v>-15</v>
      </c>
      <c r="H13" s="91">
        <f t="shared" si="1"/>
        <v>157.69230769230768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26" t="s">
        <v>269</v>
      </c>
      <c r="B14" s="48" t="s">
        <v>270</v>
      </c>
      <c r="C14" s="49" t="s">
        <v>178</v>
      </c>
      <c r="D14" s="49" t="s">
        <v>178</v>
      </c>
      <c r="E14" s="49" t="s">
        <v>178</v>
      </c>
      <c r="F14" s="49" t="s">
        <v>178</v>
      </c>
      <c r="G14" s="49" t="e">
        <f t="shared" si="0"/>
        <v>#VALUE!</v>
      </c>
      <c r="H14" s="91" t="e">
        <f t="shared" si="1"/>
        <v>#VALUE!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26" t="s">
        <v>271</v>
      </c>
      <c r="B15" s="48">
        <v>2020</v>
      </c>
      <c r="C15" s="49"/>
      <c r="D15" s="49"/>
      <c r="E15" s="49"/>
      <c r="F15" s="49"/>
      <c r="G15" s="49">
        <f t="shared" si="0"/>
        <v>0</v>
      </c>
      <c r="H15" s="91" t="e">
        <f t="shared" si="1"/>
        <v>#DIV/0!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26" t="s">
        <v>272</v>
      </c>
      <c r="B16" s="48">
        <v>2030</v>
      </c>
      <c r="C16" s="49" t="s">
        <v>178</v>
      </c>
      <c r="D16" s="49" t="s">
        <v>178</v>
      </c>
      <c r="E16" s="49" t="s">
        <v>178</v>
      </c>
      <c r="F16" s="49" t="s">
        <v>178</v>
      </c>
      <c r="G16" s="49" t="e">
        <f t="shared" si="0"/>
        <v>#VALUE!</v>
      </c>
      <c r="H16" s="91" t="e">
        <f t="shared" si="1"/>
        <v>#VALUE!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>
      <c r="A17" s="126" t="s">
        <v>273</v>
      </c>
      <c r="B17" s="48">
        <v>2031</v>
      </c>
      <c r="C17" s="49" t="s">
        <v>178</v>
      </c>
      <c r="D17" s="49" t="s">
        <v>178</v>
      </c>
      <c r="E17" s="49" t="s">
        <v>178</v>
      </c>
      <c r="F17" s="49" t="s">
        <v>178</v>
      </c>
      <c r="G17" s="49" t="e">
        <f t="shared" si="0"/>
        <v>#VALUE!</v>
      </c>
      <c r="H17" s="91" t="e">
        <f t="shared" si="1"/>
        <v>#VALUE!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26" t="s">
        <v>274</v>
      </c>
      <c r="B18" s="48">
        <v>2040</v>
      </c>
      <c r="C18" s="49" t="s">
        <v>178</v>
      </c>
      <c r="D18" s="49" t="s">
        <v>178</v>
      </c>
      <c r="E18" s="49" t="s">
        <v>178</v>
      </c>
      <c r="F18" s="49" t="s">
        <v>178</v>
      </c>
      <c r="G18" s="49" t="e">
        <f t="shared" si="0"/>
        <v>#VALUE!</v>
      </c>
      <c r="H18" s="91" t="e">
        <f t="shared" si="1"/>
        <v>#VALUE!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26" t="s">
        <v>275</v>
      </c>
      <c r="B19" s="48">
        <v>2050</v>
      </c>
      <c r="C19" s="49" t="s">
        <v>178</v>
      </c>
      <c r="D19" s="49" t="s">
        <v>178</v>
      </c>
      <c r="E19" s="49" t="s">
        <v>178</v>
      </c>
      <c r="F19" s="49" t="s">
        <v>178</v>
      </c>
      <c r="G19" s="49" t="e">
        <f t="shared" si="0"/>
        <v>#VALUE!</v>
      </c>
      <c r="H19" s="91" t="e">
        <f t="shared" si="1"/>
        <v>#VALUE!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26" t="s">
        <v>276</v>
      </c>
      <c r="B20" s="48">
        <v>2060</v>
      </c>
      <c r="C20" s="49" t="s">
        <v>178</v>
      </c>
      <c r="D20" s="49" t="s">
        <v>178</v>
      </c>
      <c r="E20" s="49" t="s">
        <v>178</v>
      </c>
      <c r="F20" s="49" t="s">
        <v>178</v>
      </c>
      <c r="G20" s="49" t="e">
        <f t="shared" si="0"/>
        <v>#VALUE!</v>
      </c>
      <c r="H20" s="91" t="e">
        <f t="shared" si="1"/>
        <v>#VALUE!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1.25" customHeight="1">
      <c r="A21" s="124" t="s">
        <v>277</v>
      </c>
      <c r="B21" s="75">
        <v>2070</v>
      </c>
      <c r="C21" s="35">
        <f t="shared" ref="C21:F21" si="4">SUM(C7,C10:C11,C15:C16,C18:C20)</f>
        <v>1906</v>
      </c>
      <c r="D21" s="35">
        <f t="shared" si="4"/>
        <v>2137</v>
      </c>
      <c r="E21" s="35">
        <f t="shared" si="4"/>
        <v>2051</v>
      </c>
      <c r="F21" s="35">
        <f t="shared" si="4"/>
        <v>2137</v>
      </c>
      <c r="G21" s="39">
        <f t="shared" si="0"/>
        <v>86</v>
      </c>
      <c r="H21" s="134">
        <f t="shared" si="1"/>
        <v>104.19307654802535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226" t="s">
        <v>278</v>
      </c>
      <c r="B22" s="185"/>
      <c r="C22" s="185"/>
      <c r="D22" s="185"/>
      <c r="E22" s="185"/>
      <c r="F22" s="185"/>
      <c r="G22" s="185"/>
      <c r="H22" s="18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5" customHeight="1">
      <c r="A23" s="124" t="s">
        <v>279</v>
      </c>
      <c r="B23" s="75">
        <v>2110</v>
      </c>
      <c r="C23" s="35">
        <f t="shared" ref="C23:F23" si="5">SUM(C24:C32)</f>
        <v>262</v>
      </c>
      <c r="D23" s="35">
        <f t="shared" si="5"/>
        <v>216</v>
      </c>
      <c r="E23" s="35">
        <f t="shared" si="5"/>
        <v>306</v>
      </c>
      <c r="F23" s="35">
        <f t="shared" si="5"/>
        <v>216</v>
      </c>
      <c r="G23" s="39">
        <f t="shared" ref="G23:G46" si="6">F23-E23</f>
        <v>-90</v>
      </c>
      <c r="H23" s="125">
        <f t="shared" ref="H23:H46" si="7">(F23/E23)*100</f>
        <v>70.588235294117652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9.5" customHeight="1">
      <c r="A24" s="126" t="s">
        <v>51</v>
      </c>
      <c r="B24" s="48">
        <v>2111</v>
      </c>
      <c r="C24" s="49"/>
      <c r="D24" s="49"/>
      <c r="E24" s="49">
        <v>38</v>
      </c>
      <c r="F24" s="49"/>
      <c r="G24" s="49">
        <f t="shared" si="6"/>
        <v>-38</v>
      </c>
      <c r="H24" s="110">
        <f t="shared" si="7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26" t="s">
        <v>280</v>
      </c>
      <c r="B25" s="48">
        <v>2112</v>
      </c>
      <c r="C25" s="49"/>
      <c r="D25" s="49"/>
      <c r="E25" s="49"/>
      <c r="F25" s="49"/>
      <c r="G25" s="49">
        <f t="shared" si="6"/>
        <v>0</v>
      </c>
      <c r="H25" s="110" t="e">
        <f t="shared" si="7"/>
        <v>#DIV/0!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26" t="s">
        <v>281</v>
      </c>
      <c r="B26" s="48">
        <v>2113</v>
      </c>
      <c r="C26" s="49" t="s">
        <v>178</v>
      </c>
      <c r="D26" s="49" t="s">
        <v>178</v>
      </c>
      <c r="E26" s="49" t="s">
        <v>178</v>
      </c>
      <c r="F26" s="49" t="s">
        <v>178</v>
      </c>
      <c r="G26" s="49" t="e">
        <f t="shared" si="6"/>
        <v>#VALUE!</v>
      </c>
      <c r="H26" s="110" t="e">
        <f t="shared" si="7"/>
        <v>#VALUE!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9.5" customHeight="1">
      <c r="A27" s="126" t="s">
        <v>282</v>
      </c>
      <c r="B27" s="48">
        <v>2114</v>
      </c>
      <c r="C27" s="49"/>
      <c r="D27" s="49"/>
      <c r="E27" s="49"/>
      <c r="F27" s="49"/>
      <c r="G27" s="49">
        <f t="shared" si="6"/>
        <v>0</v>
      </c>
      <c r="H27" s="110" t="e">
        <f t="shared" si="7"/>
        <v>#DIV/0!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126" t="s">
        <v>54</v>
      </c>
      <c r="B28" s="48">
        <v>2115</v>
      </c>
      <c r="C28" s="49"/>
      <c r="D28" s="49"/>
      <c r="E28" s="49"/>
      <c r="F28" s="49"/>
      <c r="G28" s="49">
        <f t="shared" si="6"/>
        <v>0</v>
      </c>
      <c r="H28" s="110" t="e">
        <f t="shared" si="7"/>
        <v>#DIV/0!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26" t="s">
        <v>283</v>
      </c>
      <c r="B29" s="48">
        <v>2116</v>
      </c>
      <c r="C29" s="49"/>
      <c r="D29" s="49"/>
      <c r="E29" s="49"/>
      <c r="F29" s="49"/>
      <c r="G29" s="49">
        <f t="shared" si="6"/>
        <v>0</v>
      </c>
      <c r="H29" s="110" t="e">
        <f t="shared" si="7"/>
        <v>#DIV/0!</v>
      </c>
      <c r="I29" s="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0.25" customHeight="1">
      <c r="A30" s="126" t="s">
        <v>284</v>
      </c>
      <c r="B30" s="48">
        <v>2117</v>
      </c>
      <c r="C30" s="49"/>
      <c r="D30" s="49"/>
      <c r="E30" s="49"/>
      <c r="F30" s="49"/>
      <c r="G30" s="49">
        <f t="shared" si="6"/>
        <v>0</v>
      </c>
      <c r="H30" s="110" t="e">
        <f t="shared" si="7"/>
        <v>#DIV/0!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26" t="s">
        <v>285</v>
      </c>
      <c r="B31" s="48">
        <v>2118</v>
      </c>
      <c r="C31" s="49">
        <v>242</v>
      </c>
      <c r="D31" s="49">
        <v>195</v>
      </c>
      <c r="E31" s="49">
        <v>247</v>
      </c>
      <c r="F31" s="49">
        <v>195</v>
      </c>
      <c r="G31" s="49">
        <f t="shared" si="6"/>
        <v>-52</v>
      </c>
      <c r="H31" s="110">
        <f t="shared" si="7"/>
        <v>78.94736842105263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26" t="s">
        <v>424</v>
      </c>
      <c r="B32" s="48">
        <v>2119</v>
      </c>
      <c r="C32" s="49">
        <v>20</v>
      </c>
      <c r="D32" s="49">
        <v>21</v>
      </c>
      <c r="E32" s="49">
        <v>21</v>
      </c>
      <c r="F32" s="49">
        <v>21</v>
      </c>
      <c r="G32" s="49">
        <f t="shared" si="6"/>
        <v>0</v>
      </c>
      <c r="H32" s="110">
        <f t="shared" si="7"/>
        <v>100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" customHeight="1">
      <c r="A33" s="124" t="s">
        <v>286</v>
      </c>
      <c r="B33" s="75">
        <v>2120</v>
      </c>
      <c r="C33" s="35">
        <f t="shared" ref="C33:F33" si="8">SUM(C34:C37)</f>
        <v>0</v>
      </c>
      <c r="D33" s="35">
        <f t="shared" si="8"/>
        <v>41</v>
      </c>
      <c r="E33" s="35">
        <f t="shared" si="8"/>
        <v>26</v>
      </c>
      <c r="F33" s="35">
        <f t="shared" si="8"/>
        <v>41</v>
      </c>
      <c r="G33" s="39">
        <f t="shared" si="6"/>
        <v>15</v>
      </c>
      <c r="H33" s="125">
        <f t="shared" si="7"/>
        <v>157.69230769230768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20.25" customHeight="1">
      <c r="A34" s="126" t="s">
        <v>285</v>
      </c>
      <c r="B34" s="48">
        <v>2121</v>
      </c>
      <c r="C34" s="49"/>
      <c r="D34" s="49"/>
      <c r="E34" s="49"/>
      <c r="F34" s="49"/>
      <c r="G34" s="49">
        <f t="shared" si="6"/>
        <v>0</v>
      </c>
      <c r="H34" s="110" t="e">
        <f t="shared" si="7"/>
        <v>#DIV/0!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26" t="s">
        <v>287</v>
      </c>
      <c r="B35" s="48">
        <v>2122</v>
      </c>
      <c r="C35" s="49"/>
      <c r="D35" s="49"/>
      <c r="E35" s="49"/>
      <c r="F35" s="49"/>
      <c r="G35" s="49">
        <f t="shared" si="6"/>
        <v>0</v>
      </c>
      <c r="H35" s="110" t="e">
        <f t="shared" si="7"/>
        <v>#DIV/0!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26" t="s">
        <v>288</v>
      </c>
      <c r="B36" s="48">
        <v>2123</v>
      </c>
      <c r="C36" s="49"/>
      <c r="D36" s="49"/>
      <c r="E36" s="49"/>
      <c r="F36" s="49"/>
      <c r="G36" s="49">
        <f t="shared" si="6"/>
        <v>0</v>
      </c>
      <c r="H36" s="110" t="e">
        <f t="shared" si="7"/>
        <v>#DIV/0!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26" t="s">
        <v>289</v>
      </c>
      <c r="B37" s="48">
        <v>2124</v>
      </c>
      <c r="C37" s="49"/>
      <c r="D37" s="49">
        <v>41</v>
      </c>
      <c r="E37" s="49">
        <v>26</v>
      </c>
      <c r="F37" s="49">
        <v>41</v>
      </c>
      <c r="G37" s="49">
        <f t="shared" si="6"/>
        <v>15</v>
      </c>
      <c r="H37" s="110">
        <f t="shared" si="7"/>
        <v>157.69230769230768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4.75" customHeight="1">
      <c r="A38" s="124" t="s">
        <v>290</v>
      </c>
      <c r="B38" s="75">
        <v>2130</v>
      </c>
      <c r="C38" s="35">
        <f t="shared" ref="C38:F38" si="9">SUM(C39:C42)</f>
        <v>273</v>
      </c>
      <c r="D38" s="35">
        <f t="shared" si="9"/>
        <v>217</v>
      </c>
      <c r="E38" s="35">
        <f t="shared" si="9"/>
        <v>280</v>
      </c>
      <c r="F38" s="35">
        <f t="shared" si="9"/>
        <v>217</v>
      </c>
      <c r="G38" s="39">
        <f t="shared" si="6"/>
        <v>-63</v>
      </c>
      <c r="H38" s="125">
        <f t="shared" si="7"/>
        <v>77.5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57.75" customHeight="1">
      <c r="A39" s="126" t="s">
        <v>55</v>
      </c>
      <c r="B39" s="48">
        <v>2131</v>
      </c>
      <c r="C39" s="49"/>
      <c r="D39" s="49"/>
      <c r="E39" s="49"/>
      <c r="F39" s="49"/>
      <c r="G39" s="49">
        <f t="shared" si="6"/>
        <v>0</v>
      </c>
      <c r="H39" s="110" t="e">
        <f t="shared" si="7"/>
        <v>#DIV/0!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26" t="s">
        <v>291</v>
      </c>
      <c r="B40" s="48">
        <v>2132</v>
      </c>
      <c r="C40" s="49"/>
      <c r="D40" s="49"/>
      <c r="E40" s="49"/>
      <c r="F40" s="49"/>
      <c r="G40" s="49">
        <f t="shared" si="6"/>
        <v>0</v>
      </c>
      <c r="H40" s="110" t="e">
        <f t="shared" si="7"/>
        <v>#DIV/0!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9.5" customHeight="1">
      <c r="A41" s="126" t="s">
        <v>292</v>
      </c>
      <c r="B41" s="48">
        <v>2133</v>
      </c>
      <c r="C41" s="49">
        <v>273</v>
      </c>
      <c r="D41" s="49">
        <v>217</v>
      </c>
      <c r="E41" s="49">
        <v>280</v>
      </c>
      <c r="F41" s="49">
        <v>217</v>
      </c>
      <c r="G41" s="49">
        <f t="shared" si="6"/>
        <v>-63</v>
      </c>
      <c r="H41" s="110">
        <f t="shared" si="7"/>
        <v>77.5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26" t="s">
        <v>293</v>
      </c>
      <c r="B42" s="48">
        <v>2134</v>
      </c>
      <c r="C42" s="49"/>
      <c r="D42" s="49"/>
      <c r="E42" s="49"/>
      <c r="F42" s="49"/>
      <c r="G42" s="49">
        <f t="shared" si="6"/>
        <v>0</v>
      </c>
      <c r="H42" s="110" t="e">
        <f t="shared" si="7"/>
        <v>#DIV/0!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24" t="s">
        <v>294</v>
      </c>
      <c r="B43" s="75">
        <v>2140</v>
      </c>
      <c r="C43" s="35">
        <f t="shared" ref="C43:F43" si="10">SUM(C44:C45)</f>
        <v>0</v>
      </c>
      <c r="D43" s="35">
        <f t="shared" si="10"/>
        <v>0</v>
      </c>
      <c r="E43" s="35">
        <f t="shared" si="10"/>
        <v>0</v>
      </c>
      <c r="F43" s="35">
        <f t="shared" si="10"/>
        <v>0</v>
      </c>
      <c r="G43" s="39">
        <f t="shared" si="6"/>
        <v>0</v>
      </c>
      <c r="H43" s="125" t="e">
        <f t="shared" si="7"/>
        <v>#DIV/0!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40.5" customHeight="1">
      <c r="A44" s="126" t="s">
        <v>295</v>
      </c>
      <c r="B44" s="48">
        <v>2141</v>
      </c>
      <c r="C44" s="49"/>
      <c r="D44" s="49"/>
      <c r="E44" s="49"/>
      <c r="F44" s="49"/>
      <c r="G44" s="49">
        <f t="shared" si="6"/>
        <v>0</v>
      </c>
      <c r="H44" s="110" t="e">
        <f t="shared" si="7"/>
        <v>#DIV/0!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26" t="s">
        <v>296</v>
      </c>
      <c r="B45" s="48">
        <v>2142</v>
      </c>
      <c r="C45" s="49"/>
      <c r="D45" s="49"/>
      <c r="E45" s="49"/>
      <c r="F45" s="49"/>
      <c r="G45" s="49">
        <f t="shared" si="6"/>
        <v>0</v>
      </c>
      <c r="H45" s="110" t="e">
        <f t="shared" si="7"/>
        <v>#DIV/0!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22.5" customHeight="1">
      <c r="A46" s="124" t="s">
        <v>56</v>
      </c>
      <c r="B46" s="75">
        <v>2200</v>
      </c>
      <c r="C46" s="35">
        <f t="shared" ref="C46:F46" si="11">SUM(C23,C33,C38,C43)</f>
        <v>535</v>
      </c>
      <c r="D46" s="35">
        <f t="shared" si="11"/>
        <v>474</v>
      </c>
      <c r="E46" s="35">
        <f t="shared" si="11"/>
        <v>612</v>
      </c>
      <c r="F46" s="35">
        <f t="shared" si="11"/>
        <v>474</v>
      </c>
      <c r="G46" s="39">
        <f t="shared" si="6"/>
        <v>-138</v>
      </c>
      <c r="H46" s="125">
        <f t="shared" si="7"/>
        <v>77.450980392156865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8.75" customHeight="1">
      <c r="A47" s="101"/>
      <c r="B47" s="6"/>
      <c r="C47" s="6"/>
      <c r="D47" s="6"/>
      <c r="E47" s="6"/>
      <c r="F47" s="6"/>
      <c r="G47" s="6"/>
      <c r="H47" s="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8.75" customHeight="1">
      <c r="A48" s="101"/>
      <c r="B48" s="6"/>
      <c r="C48" s="6"/>
      <c r="D48" s="6"/>
      <c r="E48" s="6"/>
      <c r="F48" s="6"/>
      <c r="G48" s="6"/>
      <c r="H48" s="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27.75" customHeight="1">
      <c r="A49" s="107" t="s">
        <v>297</v>
      </c>
      <c r="B49" s="6"/>
      <c r="C49" s="229" t="s">
        <v>257</v>
      </c>
      <c r="D49" s="198"/>
      <c r="E49" s="133"/>
      <c r="F49" s="1" t="s">
        <v>258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3" t="s">
        <v>298</v>
      </c>
      <c r="B50" s="1"/>
      <c r="C50" s="230" t="s">
        <v>299</v>
      </c>
      <c r="D50" s="198"/>
      <c r="E50" s="1"/>
      <c r="F50" s="199"/>
      <c r="G50" s="198"/>
      <c r="H50" s="19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8"/>
      <c r="B51" s="6"/>
      <c r="C51" s="6"/>
      <c r="D51" s="6"/>
      <c r="E51" s="6"/>
      <c r="F51" s="6"/>
      <c r="G51" s="6"/>
      <c r="H51" s="6"/>
      <c r="I51" s="1"/>
      <c r="J51" s="1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.75" customHeight="1">
      <c r="A52" s="18"/>
      <c r="B52" s="6"/>
      <c r="C52" s="6"/>
      <c r="D52" s="6"/>
      <c r="E52" s="6"/>
      <c r="F52" s="6"/>
      <c r="G52" s="6"/>
      <c r="H52" s="6"/>
      <c r="I52" s="1"/>
      <c r="J52" s="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.75" customHeight="1">
      <c r="A53" s="18"/>
      <c r="B53" s="6"/>
      <c r="C53" s="6"/>
      <c r="D53" s="6"/>
      <c r="E53" s="6"/>
      <c r="F53" s="6"/>
      <c r="G53" s="6"/>
      <c r="H53" s="6"/>
      <c r="I53" s="1"/>
      <c r="J53" s="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.75" customHeight="1">
      <c r="A54" s="18"/>
      <c r="B54" s="6"/>
      <c r="C54" s="6"/>
      <c r="D54" s="6"/>
      <c r="E54" s="6"/>
      <c r="F54" s="6"/>
      <c r="G54" s="6"/>
      <c r="H54" s="6"/>
      <c r="I54" s="1"/>
      <c r="J54" s="1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.75" customHeight="1">
      <c r="A55" s="18"/>
      <c r="B55" s="6"/>
      <c r="C55" s="6"/>
      <c r="D55" s="6"/>
      <c r="E55" s="6"/>
      <c r="F55" s="6"/>
      <c r="G55" s="6"/>
      <c r="H55" s="6"/>
      <c r="I55" s="1"/>
      <c r="J55" s="1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.75" customHeight="1">
      <c r="A56" s="18"/>
      <c r="B56" s="6"/>
      <c r="C56" s="6"/>
      <c r="D56" s="6"/>
      <c r="E56" s="6"/>
      <c r="F56" s="6"/>
      <c r="G56" s="6"/>
      <c r="H56" s="6"/>
      <c r="I56" s="1"/>
      <c r="J56" s="1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.75" customHeight="1">
      <c r="A57" s="18"/>
      <c r="B57" s="6"/>
      <c r="C57" s="6"/>
      <c r="D57" s="6"/>
      <c r="E57" s="6"/>
      <c r="F57" s="6"/>
      <c r="G57" s="6"/>
      <c r="H57" s="6"/>
      <c r="I57" s="1"/>
      <c r="J57" s="1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.75" customHeight="1">
      <c r="A58" s="18"/>
      <c r="B58" s="6"/>
      <c r="C58" s="6"/>
      <c r="D58" s="6"/>
      <c r="E58" s="6"/>
      <c r="F58" s="6"/>
      <c r="G58" s="6"/>
      <c r="H58" s="6"/>
      <c r="I58" s="1"/>
      <c r="J58" s="1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.75" customHeight="1">
      <c r="A59" s="18"/>
      <c r="B59" s="6"/>
      <c r="C59" s="6"/>
      <c r="D59" s="6"/>
      <c r="E59" s="6"/>
      <c r="F59" s="6"/>
      <c r="G59" s="6"/>
      <c r="H59" s="6"/>
      <c r="I59" s="1"/>
      <c r="J59" s="1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.75" customHeight="1">
      <c r="A60" s="18"/>
      <c r="B60" s="6"/>
      <c r="C60" s="6"/>
      <c r="D60" s="6"/>
      <c r="E60" s="6"/>
      <c r="F60" s="6"/>
      <c r="G60" s="6"/>
      <c r="H60" s="6"/>
      <c r="I60" s="1"/>
      <c r="J60" s="1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.75" customHeight="1">
      <c r="A61" s="18"/>
      <c r="B61" s="6"/>
      <c r="C61" s="6"/>
      <c r="D61" s="6"/>
      <c r="E61" s="6"/>
      <c r="F61" s="6"/>
      <c r="G61" s="6"/>
      <c r="H61" s="6"/>
      <c r="I61" s="1"/>
      <c r="J61" s="1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.75" customHeight="1">
      <c r="A62" s="18"/>
      <c r="B62" s="6"/>
      <c r="C62" s="6"/>
      <c r="D62" s="6"/>
      <c r="E62" s="6"/>
      <c r="F62" s="6"/>
      <c r="G62" s="6"/>
      <c r="H62" s="6"/>
      <c r="I62" s="1"/>
      <c r="J62" s="1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.75" customHeight="1">
      <c r="A63" s="18"/>
      <c r="B63" s="6"/>
      <c r="C63" s="6"/>
      <c r="D63" s="6"/>
      <c r="E63" s="6"/>
      <c r="F63" s="6"/>
      <c r="G63" s="6"/>
      <c r="H63" s="6"/>
      <c r="I63" s="1"/>
      <c r="J63" s="1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.75" customHeight="1">
      <c r="A64" s="18"/>
      <c r="B64" s="6"/>
      <c r="C64" s="6"/>
      <c r="D64" s="6"/>
      <c r="E64" s="6"/>
      <c r="F64" s="6"/>
      <c r="G64" s="6"/>
      <c r="H64" s="6"/>
      <c r="I64" s="1"/>
      <c r="J64" s="1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.75" customHeight="1">
      <c r="A65" s="18"/>
      <c r="B65" s="6"/>
      <c r="C65" s="6"/>
      <c r="D65" s="6"/>
      <c r="E65" s="6"/>
      <c r="F65" s="6"/>
      <c r="G65" s="6"/>
      <c r="H65" s="6"/>
      <c r="I65" s="1"/>
      <c r="J65" s="1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.75" customHeight="1">
      <c r="A66" s="18"/>
      <c r="B66" s="6"/>
      <c r="C66" s="6"/>
      <c r="D66" s="6"/>
      <c r="E66" s="6"/>
      <c r="F66" s="6"/>
      <c r="G66" s="6"/>
      <c r="H66" s="6"/>
      <c r="I66" s="1"/>
      <c r="J66" s="1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.75" customHeight="1">
      <c r="A67" s="18"/>
      <c r="B67" s="6"/>
      <c r="C67" s="6"/>
      <c r="D67" s="6"/>
      <c r="E67" s="6"/>
      <c r="F67" s="6"/>
      <c r="G67" s="6"/>
      <c r="H67" s="6"/>
      <c r="I67" s="1"/>
      <c r="J67" s="1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.75" customHeight="1">
      <c r="A68" s="18"/>
      <c r="B68" s="6"/>
      <c r="C68" s="6"/>
      <c r="D68" s="6"/>
      <c r="E68" s="6"/>
      <c r="F68" s="6"/>
      <c r="G68" s="6"/>
      <c r="H68" s="6"/>
      <c r="I68" s="1"/>
      <c r="J68" s="1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.75" customHeight="1">
      <c r="A69" s="18"/>
      <c r="B69" s="6"/>
      <c r="C69" s="6"/>
      <c r="D69" s="6"/>
      <c r="E69" s="6"/>
      <c r="F69" s="6"/>
      <c r="G69" s="6"/>
      <c r="H69" s="6"/>
      <c r="I69" s="1"/>
      <c r="J69" s="1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.75" customHeight="1">
      <c r="A70" s="18"/>
      <c r="B70" s="6"/>
      <c r="C70" s="6"/>
      <c r="D70" s="6"/>
      <c r="E70" s="6"/>
      <c r="F70" s="6"/>
      <c r="G70" s="6"/>
      <c r="H70" s="6"/>
      <c r="I70" s="1"/>
      <c r="J70" s="1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.75" customHeight="1">
      <c r="A71" s="18"/>
      <c r="B71" s="6"/>
      <c r="C71" s="6"/>
      <c r="D71" s="6"/>
      <c r="E71" s="6"/>
      <c r="F71" s="6"/>
      <c r="G71" s="6"/>
      <c r="H71" s="6"/>
      <c r="I71" s="1"/>
      <c r="J71" s="1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.75" customHeight="1">
      <c r="A72" s="18"/>
      <c r="B72" s="6"/>
      <c r="C72" s="6"/>
      <c r="D72" s="6"/>
      <c r="E72" s="6"/>
      <c r="F72" s="6"/>
      <c r="G72" s="6"/>
      <c r="H72" s="6"/>
      <c r="I72" s="1"/>
      <c r="J72" s="1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8.75" customHeight="1">
      <c r="A73" s="18"/>
      <c r="B73" s="6"/>
      <c r="C73" s="6"/>
      <c r="D73" s="6"/>
      <c r="E73" s="6"/>
      <c r="F73" s="6"/>
      <c r="G73" s="6"/>
      <c r="H73" s="6"/>
      <c r="I73" s="1"/>
      <c r="J73" s="1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8.75" customHeight="1">
      <c r="A74" s="18"/>
      <c r="B74" s="6"/>
      <c r="C74" s="6"/>
      <c r="D74" s="6"/>
      <c r="E74" s="6"/>
      <c r="F74" s="6"/>
      <c r="G74" s="6"/>
      <c r="H74" s="6"/>
      <c r="I74" s="1"/>
      <c r="J74" s="1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.75" customHeight="1">
      <c r="A75" s="18"/>
      <c r="B75" s="6"/>
      <c r="C75" s="6"/>
      <c r="D75" s="6"/>
      <c r="E75" s="6"/>
      <c r="F75" s="6"/>
      <c r="G75" s="6"/>
      <c r="H75" s="6"/>
      <c r="I75" s="1"/>
      <c r="J75" s="1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.75" customHeight="1">
      <c r="A76" s="18"/>
      <c r="B76" s="6"/>
      <c r="C76" s="6"/>
      <c r="D76" s="6"/>
      <c r="E76" s="6"/>
      <c r="F76" s="6"/>
      <c r="G76" s="6"/>
      <c r="H76" s="6"/>
      <c r="I76" s="1"/>
      <c r="J76" s="1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.75" customHeight="1">
      <c r="A77" s="18"/>
      <c r="B77" s="6"/>
      <c r="C77" s="6"/>
      <c r="D77" s="6"/>
      <c r="E77" s="6"/>
      <c r="F77" s="6"/>
      <c r="G77" s="6"/>
      <c r="H77" s="6"/>
      <c r="I77" s="1"/>
      <c r="J77" s="1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.75" customHeight="1">
      <c r="A78" s="18"/>
      <c r="B78" s="6"/>
      <c r="C78" s="6"/>
      <c r="D78" s="6"/>
      <c r="E78" s="6"/>
      <c r="F78" s="6"/>
      <c r="G78" s="6"/>
      <c r="H78" s="6"/>
      <c r="I78" s="1"/>
      <c r="J78" s="1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.75" customHeight="1">
      <c r="A79" s="18"/>
      <c r="B79" s="6"/>
      <c r="C79" s="6"/>
      <c r="D79" s="6"/>
      <c r="E79" s="6"/>
      <c r="F79" s="6"/>
      <c r="G79" s="6"/>
      <c r="H79" s="6"/>
      <c r="I79" s="1"/>
      <c r="J79" s="1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.75" customHeight="1">
      <c r="A80" s="18"/>
      <c r="B80" s="6"/>
      <c r="C80" s="6"/>
      <c r="D80" s="6"/>
      <c r="E80" s="6"/>
      <c r="F80" s="6"/>
      <c r="G80" s="6"/>
      <c r="H80" s="6"/>
      <c r="I80" s="1"/>
      <c r="J80" s="1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.75" customHeight="1">
      <c r="A81" s="18"/>
      <c r="B81" s="6"/>
      <c r="C81" s="6"/>
      <c r="D81" s="6"/>
      <c r="E81" s="6"/>
      <c r="F81" s="6"/>
      <c r="G81" s="6"/>
      <c r="H81" s="6"/>
      <c r="I81" s="1"/>
      <c r="J81" s="1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.75" customHeight="1">
      <c r="A82" s="18"/>
      <c r="B82" s="6"/>
      <c r="C82" s="6"/>
      <c r="D82" s="6"/>
      <c r="E82" s="6"/>
      <c r="F82" s="6"/>
      <c r="G82" s="6"/>
      <c r="H82" s="6"/>
      <c r="I82" s="1"/>
      <c r="J82" s="1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.75" customHeight="1">
      <c r="A83" s="18"/>
      <c r="B83" s="6"/>
      <c r="C83" s="6"/>
      <c r="D83" s="6"/>
      <c r="E83" s="6"/>
      <c r="F83" s="6"/>
      <c r="G83" s="6"/>
      <c r="H83" s="6"/>
      <c r="I83" s="1"/>
      <c r="J83" s="1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.75" customHeight="1">
      <c r="A84" s="18"/>
      <c r="B84" s="6"/>
      <c r="C84" s="6"/>
      <c r="D84" s="6"/>
      <c r="E84" s="6"/>
      <c r="F84" s="6"/>
      <c r="G84" s="6"/>
      <c r="H84" s="6"/>
      <c r="I84" s="1"/>
      <c r="J84" s="1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.75" customHeight="1">
      <c r="A85" s="18"/>
      <c r="B85" s="6"/>
      <c r="C85" s="6"/>
      <c r="D85" s="6"/>
      <c r="E85" s="6"/>
      <c r="F85" s="6"/>
      <c r="G85" s="6"/>
      <c r="H85" s="6"/>
      <c r="I85" s="1"/>
      <c r="J85" s="1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.75" customHeight="1">
      <c r="A86" s="18"/>
      <c r="B86" s="6"/>
      <c r="C86" s="6"/>
      <c r="D86" s="6"/>
      <c r="E86" s="6"/>
      <c r="F86" s="6"/>
      <c r="G86" s="6"/>
      <c r="H86" s="6"/>
      <c r="I86" s="1"/>
      <c r="J86" s="1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.75" customHeight="1">
      <c r="A87" s="18"/>
      <c r="B87" s="6"/>
      <c r="C87" s="6"/>
      <c r="D87" s="6"/>
      <c r="E87" s="6"/>
      <c r="F87" s="6"/>
      <c r="G87" s="6"/>
      <c r="H87" s="6"/>
      <c r="I87" s="1"/>
      <c r="J87" s="1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8.75" customHeight="1">
      <c r="A88" s="18"/>
      <c r="B88" s="6"/>
      <c r="C88" s="6"/>
      <c r="D88" s="6"/>
      <c r="E88" s="6"/>
      <c r="F88" s="6"/>
      <c r="G88" s="6"/>
      <c r="H88" s="6"/>
      <c r="I88" s="1"/>
      <c r="J88" s="1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8.75" customHeight="1">
      <c r="A89" s="18"/>
      <c r="B89" s="6"/>
      <c r="C89" s="6"/>
      <c r="D89" s="6"/>
      <c r="E89" s="6"/>
      <c r="F89" s="6"/>
      <c r="G89" s="6"/>
      <c r="H89" s="6"/>
      <c r="I89" s="1"/>
      <c r="J89" s="1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8.75" customHeight="1">
      <c r="A90" s="18"/>
      <c r="B90" s="6"/>
      <c r="C90" s="6"/>
      <c r="D90" s="6"/>
      <c r="E90" s="6"/>
      <c r="F90" s="6"/>
      <c r="G90" s="6"/>
      <c r="H90" s="6"/>
      <c r="I90" s="1"/>
      <c r="J90" s="1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8.75" customHeight="1">
      <c r="A91" s="18"/>
      <c r="B91" s="6"/>
      <c r="C91" s="6"/>
      <c r="D91" s="6"/>
      <c r="E91" s="6"/>
      <c r="F91" s="6"/>
      <c r="G91" s="6"/>
      <c r="H91" s="6"/>
      <c r="I91" s="1"/>
      <c r="J91" s="1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8.75" customHeight="1">
      <c r="A92" s="18"/>
      <c r="B92" s="6"/>
      <c r="C92" s="6"/>
      <c r="D92" s="6"/>
      <c r="E92" s="6"/>
      <c r="F92" s="6"/>
      <c r="G92" s="6"/>
      <c r="H92" s="6"/>
      <c r="I92" s="1"/>
      <c r="J92" s="1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8.75" customHeight="1">
      <c r="A93" s="18"/>
      <c r="B93" s="6"/>
      <c r="C93" s="6"/>
      <c r="D93" s="6"/>
      <c r="E93" s="6"/>
      <c r="F93" s="6"/>
      <c r="G93" s="6"/>
      <c r="H93" s="6"/>
      <c r="I93" s="1"/>
      <c r="J93" s="1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8.75" customHeight="1">
      <c r="A94" s="18"/>
      <c r="B94" s="6"/>
      <c r="C94" s="6"/>
      <c r="D94" s="6"/>
      <c r="E94" s="6"/>
      <c r="F94" s="6"/>
      <c r="G94" s="6"/>
      <c r="H94" s="6"/>
      <c r="I94" s="1"/>
      <c r="J94" s="1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8.75" customHeight="1">
      <c r="A95" s="18"/>
      <c r="B95" s="6"/>
      <c r="C95" s="6"/>
      <c r="D95" s="6"/>
      <c r="E95" s="6"/>
      <c r="F95" s="6"/>
      <c r="G95" s="6"/>
      <c r="H95" s="6"/>
      <c r="I95" s="1"/>
      <c r="J95" s="1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8.75" customHeight="1">
      <c r="A96" s="18"/>
      <c r="B96" s="6"/>
      <c r="C96" s="6"/>
      <c r="D96" s="6"/>
      <c r="E96" s="6"/>
      <c r="F96" s="6"/>
      <c r="G96" s="6"/>
      <c r="H96" s="6"/>
      <c r="I96" s="1"/>
      <c r="J96" s="1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8.75" customHeight="1">
      <c r="A97" s="18"/>
      <c r="B97" s="6"/>
      <c r="C97" s="6"/>
      <c r="D97" s="6"/>
      <c r="E97" s="6"/>
      <c r="F97" s="6"/>
      <c r="G97" s="6"/>
      <c r="H97" s="6"/>
      <c r="I97" s="1"/>
      <c r="J97" s="1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8.75" customHeight="1">
      <c r="A98" s="18"/>
      <c r="B98" s="6"/>
      <c r="C98" s="6"/>
      <c r="D98" s="6"/>
      <c r="E98" s="6"/>
      <c r="F98" s="6"/>
      <c r="G98" s="6"/>
      <c r="H98" s="6"/>
      <c r="I98" s="1"/>
      <c r="J98" s="1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8.75" customHeight="1">
      <c r="A99" s="18"/>
      <c r="B99" s="6"/>
      <c r="C99" s="6"/>
      <c r="D99" s="6"/>
      <c r="E99" s="6"/>
      <c r="F99" s="6"/>
      <c r="G99" s="6"/>
      <c r="H99" s="6"/>
      <c r="I99" s="1"/>
      <c r="J99" s="1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8.75" customHeight="1">
      <c r="A100" s="18"/>
      <c r="B100" s="6"/>
      <c r="C100" s="6"/>
      <c r="D100" s="6"/>
      <c r="E100" s="6"/>
      <c r="F100" s="6"/>
      <c r="G100" s="6"/>
      <c r="H100" s="6"/>
      <c r="I100" s="1"/>
      <c r="J100" s="1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.75" customHeight="1">
      <c r="A101" s="18"/>
      <c r="B101" s="6"/>
      <c r="C101" s="6"/>
      <c r="D101" s="6"/>
      <c r="E101" s="6"/>
      <c r="F101" s="6"/>
      <c r="G101" s="6"/>
      <c r="H101" s="6"/>
      <c r="I101" s="1"/>
      <c r="J101" s="1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.75" customHeight="1">
      <c r="A102" s="18"/>
      <c r="B102" s="6"/>
      <c r="C102" s="6"/>
      <c r="D102" s="6"/>
      <c r="E102" s="6"/>
      <c r="F102" s="6"/>
      <c r="G102" s="6"/>
      <c r="H102" s="6"/>
      <c r="I102" s="1"/>
      <c r="J102" s="1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.75" customHeight="1">
      <c r="A103" s="18"/>
      <c r="B103" s="6"/>
      <c r="C103" s="6"/>
      <c r="D103" s="6"/>
      <c r="E103" s="6"/>
      <c r="F103" s="6"/>
      <c r="G103" s="6"/>
      <c r="H103" s="6"/>
      <c r="I103" s="1"/>
      <c r="J103" s="1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.75" customHeight="1">
      <c r="A104" s="18"/>
      <c r="B104" s="6"/>
      <c r="C104" s="6"/>
      <c r="D104" s="6"/>
      <c r="E104" s="6"/>
      <c r="F104" s="6"/>
      <c r="G104" s="6"/>
      <c r="H104" s="6"/>
      <c r="I104" s="1"/>
      <c r="J104" s="1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.75" customHeight="1">
      <c r="A105" s="18"/>
      <c r="B105" s="6"/>
      <c r="C105" s="6"/>
      <c r="D105" s="6"/>
      <c r="E105" s="6"/>
      <c r="F105" s="6"/>
      <c r="G105" s="6"/>
      <c r="H105" s="6"/>
      <c r="I105" s="1"/>
      <c r="J105" s="1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.75" customHeight="1">
      <c r="A106" s="18"/>
      <c r="B106" s="6"/>
      <c r="C106" s="6"/>
      <c r="D106" s="6"/>
      <c r="E106" s="6"/>
      <c r="F106" s="6"/>
      <c r="G106" s="6"/>
      <c r="H106" s="6"/>
      <c r="I106" s="1"/>
      <c r="J106" s="1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.75" customHeight="1">
      <c r="A107" s="18"/>
      <c r="B107" s="6"/>
      <c r="C107" s="6"/>
      <c r="D107" s="6"/>
      <c r="E107" s="6"/>
      <c r="F107" s="6"/>
      <c r="G107" s="6"/>
      <c r="H107" s="6"/>
      <c r="I107" s="1"/>
      <c r="J107" s="1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.75" customHeight="1">
      <c r="A108" s="18"/>
      <c r="B108" s="6"/>
      <c r="C108" s="6"/>
      <c r="D108" s="6"/>
      <c r="E108" s="6"/>
      <c r="F108" s="6"/>
      <c r="G108" s="6"/>
      <c r="H108" s="6"/>
      <c r="I108" s="1"/>
      <c r="J108" s="1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.75" customHeight="1">
      <c r="A109" s="18"/>
      <c r="B109" s="6"/>
      <c r="C109" s="6"/>
      <c r="D109" s="6"/>
      <c r="E109" s="6"/>
      <c r="F109" s="6"/>
      <c r="G109" s="6"/>
      <c r="H109" s="6"/>
      <c r="I109" s="1"/>
      <c r="J109" s="1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>
      <c r="A110" s="18"/>
      <c r="B110" s="6"/>
      <c r="C110" s="6"/>
      <c r="D110" s="6"/>
      <c r="E110" s="6"/>
      <c r="F110" s="6"/>
      <c r="G110" s="6"/>
      <c r="H110" s="6"/>
      <c r="I110" s="1"/>
      <c r="J110" s="1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.75" customHeight="1">
      <c r="A111" s="18"/>
      <c r="B111" s="6"/>
      <c r="C111" s="6"/>
      <c r="D111" s="6"/>
      <c r="E111" s="6"/>
      <c r="F111" s="6"/>
      <c r="G111" s="6"/>
      <c r="H111" s="6"/>
      <c r="I111" s="1"/>
      <c r="J111" s="1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.75" customHeight="1">
      <c r="A112" s="18"/>
      <c r="B112" s="6"/>
      <c r="C112" s="6"/>
      <c r="D112" s="6"/>
      <c r="E112" s="6"/>
      <c r="F112" s="6"/>
      <c r="G112" s="6"/>
      <c r="H112" s="6"/>
      <c r="I112" s="1"/>
      <c r="J112" s="1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.75" customHeight="1">
      <c r="A113" s="18"/>
      <c r="B113" s="6"/>
      <c r="C113" s="6"/>
      <c r="D113" s="6"/>
      <c r="E113" s="6"/>
      <c r="F113" s="6"/>
      <c r="G113" s="6"/>
      <c r="H113" s="6"/>
      <c r="I113" s="1"/>
      <c r="J113" s="1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>
      <c r="A114" s="18"/>
      <c r="B114" s="6"/>
      <c r="C114" s="6"/>
      <c r="D114" s="6"/>
      <c r="E114" s="6"/>
      <c r="F114" s="6"/>
      <c r="G114" s="6"/>
      <c r="H114" s="6"/>
      <c r="I114" s="1"/>
      <c r="J114" s="1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.75" customHeight="1">
      <c r="A115" s="18"/>
      <c r="B115" s="6"/>
      <c r="C115" s="6"/>
      <c r="D115" s="6"/>
      <c r="E115" s="6"/>
      <c r="F115" s="6"/>
      <c r="G115" s="6"/>
      <c r="H115" s="6"/>
      <c r="I115" s="1"/>
      <c r="J115" s="1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.75" customHeight="1">
      <c r="A116" s="18"/>
      <c r="B116" s="6"/>
      <c r="C116" s="6"/>
      <c r="D116" s="6"/>
      <c r="E116" s="6"/>
      <c r="F116" s="6"/>
      <c r="G116" s="6"/>
      <c r="H116" s="6"/>
      <c r="I116" s="1"/>
      <c r="J116" s="1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.75" customHeight="1">
      <c r="A117" s="18"/>
      <c r="B117" s="6"/>
      <c r="C117" s="6"/>
      <c r="D117" s="6"/>
      <c r="E117" s="6"/>
      <c r="F117" s="6"/>
      <c r="G117" s="6"/>
      <c r="H117" s="6"/>
      <c r="I117" s="1"/>
      <c r="J117" s="1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.75" customHeight="1">
      <c r="A118" s="18"/>
      <c r="B118" s="6"/>
      <c r="C118" s="6"/>
      <c r="D118" s="6"/>
      <c r="E118" s="6"/>
      <c r="F118" s="6"/>
      <c r="G118" s="6"/>
      <c r="H118" s="6"/>
      <c r="I118" s="1"/>
      <c r="J118" s="1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.75" customHeight="1">
      <c r="A119" s="18"/>
      <c r="B119" s="6"/>
      <c r="C119" s="6"/>
      <c r="D119" s="6"/>
      <c r="E119" s="6"/>
      <c r="F119" s="6"/>
      <c r="G119" s="6"/>
      <c r="H119" s="6"/>
      <c r="I119" s="1"/>
      <c r="J119" s="1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.75" customHeight="1">
      <c r="A120" s="18"/>
      <c r="B120" s="6"/>
      <c r="C120" s="6"/>
      <c r="D120" s="6"/>
      <c r="E120" s="6"/>
      <c r="F120" s="6"/>
      <c r="G120" s="6"/>
      <c r="H120" s="6"/>
      <c r="I120" s="1"/>
      <c r="J120" s="1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.75" customHeight="1">
      <c r="A121" s="18"/>
      <c r="B121" s="6"/>
      <c r="C121" s="6"/>
      <c r="D121" s="6"/>
      <c r="E121" s="6"/>
      <c r="F121" s="6"/>
      <c r="G121" s="6"/>
      <c r="H121" s="6"/>
      <c r="I121" s="1"/>
      <c r="J121" s="1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.75" customHeight="1">
      <c r="A122" s="18"/>
      <c r="B122" s="6"/>
      <c r="C122" s="6"/>
      <c r="D122" s="6"/>
      <c r="E122" s="6"/>
      <c r="F122" s="6"/>
      <c r="G122" s="6"/>
      <c r="H122" s="6"/>
      <c r="I122" s="1"/>
      <c r="J122" s="1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.75" customHeight="1">
      <c r="A123" s="18"/>
      <c r="B123" s="6"/>
      <c r="C123" s="6"/>
      <c r="D123" s="6"/>
      <c r="E123" s="6"/>
      <c r="F123" s="6"/>
      <c r="G123" s="6"/>
      <c r="H123" s="6"/>
      <c r="I123" s="1"/>
      <c r="J123" s="1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.75" customHeight="1">
      <c r="A124" s="18"/>
      <c r="B124" s="6"/>
      <c r="C124" s="6"/>
      <c r="D124" s="6"/>
      <c r="E124" s="6"/>
      <c r="F124" s="6"/>
      <c r="G124" s="6"/>
      <c r="H124" s="6"/>
      <c r="I124" s="1"/>
      <c r="J124" s="1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.75" customHeight="1">
      <c r="A125" s="18"/>
      <c r="B125" s="6"/>
      <c r="C125" s="6"/>
      <c r="D125" s="6"/>
      <c r="E125" s="6"/>
      <c r="F125" s="6"/>
      <c r="G125" s="6"/>
      <c r="H125" s="6"/>
      <c r="I125" s="1"/>
      <c r="J125" s="1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.75" customHeight="1">
      <c r="A126" s="18"/>
      <c r="B126" s="6"/>
      <c r="C126" s="6"/>
      <c r="D126" s="6"/>
      <c r="E126" s="6"/>
      <c r="F126" s="6"/>
      <c r="G126" s="6"/>
      <c r="H126" s="6"/>
      <c r="I126" s="1"/>
      <c r="J126" s="1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.75" customHeight="1">
      <c r="A127" s="18"/>
      <c r="B127" s="6"/>
      <c r="C127" s="6"/>
      <c r="D127" s="6"/>
      <c r="E127" s="6"/>
      <c r="F127" s="6"/>
      <c r="G127" s="6"/>
      <c r="H127" s="6"/>
      <c r="I127" s="1"/>
      <c r="J127" s="1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.75" customHeight="1">
      <c r="A128" s="18"/>
      <c r="B128" s="6"/>
      <c r="C128" s="6"/>
      <c r="D128" s="6"/>
      <c r="E128" s="6"/>
      <c r="F128" s="6"/>
      <c r="G128" s="6"/>
      <c r="H128" s="6"/>
      <c r="I128" s="1"/>
      <c r="J128" s="1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.75" customHeight="1">
      <c r="A129" s="18"/>
      <c r="B129" s="6"/>
      <c r="C129" s="6"/>
      <c r="D129" s="6"/>
      <c r="E129" s="6"/>
      <c r="F129" s="6"/>
      <c r="G129" s="6"/>
      <c r="H129" s="6"/>
      <c r="I129" s="1"/>
      <c r="J129" s="1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.75" customHeight="1">
      <c r="A130" s="18"/>
      <c r="B130" s="6"/>
      <c r="C130" s="6"/>
      <c r="D130" s="6"/>
      <c r="E130" s="6"/>
      <c r="F130" s="6"/>
      <c r="G130" s="6"/>
      <c r="H130" s="6"/>
      <c r="I130" s="1"/>
      <c r="J130" s="1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.75" customHeight="1">
      <c r="A131" s="18"/>
      <c r="B131" s="6"/>
      <c r="C131" s="6"/>
      <c r="D131" s="6"/>
      <c r="E131" s="6"/>
      <c r="F131" s="6"/>
      <c r="G131" s="6"/>
      <c r="H131" s="6"/>
      <c r="I131" s="1"/>
      <c r="J131" s="1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.75" customHeight="1">
      <c r="A132" s="18"/>
      <c r="B132" s="6"/>
      <c r="C132" s="6"/>
      <c r="D132" s="6"/>
      <c r="E132" s="6"/>
      <c r="F132" s="6"/>
      <c r="G132" s="6"/>
      <c r="H132" s="6"/>
      <c r="I132" s="1"/>
      <c r="J132" s="1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.75" customHeight="1">
      <c r="A133" s="18"/>
      <c r="B133" s="6"/>
      <c r="C133" s="6"/>
      <c r="D133" s="6"/>
      <c r="E133" s="6"/>
      <c r="F133" s="6"/>
      <c r="G133" s="6"/>
      <c r="H133" s="6"/>
      <c r="I133" s="1"/>
      <c r="J133" s="1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.75" customHeight="1">
      <c r="A134" s="18"/>
      <c r="B134" s="6"/>
      <c r="C134" s="6"/>
      <c r="D134" s="6"/>
      <c r="E134" s="6"/>
      <c r="F134" s="6"/>
      <c r="G134" s="6"/>
      <c r="H134" s="6"/>
      <c r="I134" s="1"/>
      <c r="J134" s="1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.75" customHeight="1">
      <c r="A135" s="18"/>
      <c r="B135" s="6"/>
      <c r="C135" s="6"/>
      <c r="D135" s="6"/>
      <c r="E135" s="6"/>
      <c r="F135" s="6"/>
      <c r="G135" s="6"/>
      <c r="H135" s="6"/>
      <c r="I135" s="1"/>
      <c r="J135" s="1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.75" customHeight="1">
      <c r="A136" s="18"/>
      <c r="B136" s="6"/>
      <c r="C136" s="6"/>
      <c r="D136" s="6"/>
      <c r="E136" s="6"/>
      <c r="F136" s="6"/>
      <c r="G136" s="6"/>
      <c r="H136" s="6"/>
      <c r="I136" s="1"/>
      <c r="J136" s="1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.75" customHeight="1">
      <c r="A137" s="18"/>
      <c r="B137" s="6"/>
      <c r="C137" s="6"/>
      <c r="D137" s="6"/>
      <c r="E137" s="6"/>
      <c r="F137" s="6"/>
      <c r="G137" s="6"/>
      <c r="H137" s="6"/>
      <c r="I137" s="1"/>
      <c r="J137" s="1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.75" customHeight="1">
      <c r="A138" s="18"/>
      <c r="B138" s="6"/>
      <c r="C138" s="6"/>
      <c r="D138" s="6"/>
      <c r="E138" s="6"/>
      <c r="F138" s="6"/>
      <c r="G138" s="6"/>
      <c r="H138" s="6"/>
      <c r="I138" s="1"/>
      <c r="J138" s="1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.75" customHeight="1">
      <c r="A139" s="18"/>
      <c r="B139" s="6"/>
      <c r="C139" s="6"/>
      <c r="D139" s="6"/>
      <c r="E139" s="6"/>
      <c r="F139" s="6"/>
      <c r="G139" s="6"/>
      <c r="H139" s="6"/>
      <c r="I139" s="1"/>
      <c r="J139" s="1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.75" customHeight="1">
      <c r="A140" s="18"/>
      <c r="B140" s="6"/>
      <c r="C140" s="6"/>
      <c r="D140" s="6"/>
      <c r="E140" s="6"/>
      <c r="F140" s="6"/>
      <c r="G140" s="6"/>
      <c r="H140" s="6"/>
      <c r="I140" s="1"/>
      <c r="J140" s="1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.75" customHeight="1">
      <c r="A141" s="18"/>
      <c r="B141" s="6"/>
      <c r="C141" s="6"/>
      <c r="D141" s="6"/>
      <c r="E141" s="6"/>
      <c r="F141" s="6"/>
      <c r="G141" s="6"/>
      <c r="H141" s="6"/>
      <c r="I141" s="1"/>
      <c r="J141" s="1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.75" customHeight="1">
      <c r="A142" s="18"/>
      <c r="B142" s="6"/>
      <c r="C142" s="6"/>
      <c r="D142" s="6"/>
      <c r="E142" s="6"/>
      <c r="F142" s="6"/>
      <c r="G142" s="6"/>
      <c r="H142" s="6"/>
      <c r="I142" s="1"/>
      <c r="J142" s="1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.75" customHeight="1">
      <c r="A143" s="18"/>
      <c r="B143" s="6"/>
      <c r="C143" s="6"/>
      <c r="D143" s="6"/>
      <c r="E143" s="6"/>
      <c r="F143" s="6"/>
      <c r="G143" s="6"/>
      <c r="H143" s="6"/>
      <c r="I143" s="1"/>
      <c r="J143" s="1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.75" customHeight="1">
      <c r="A144" s="18"/>
      <c r="B144" s="6"/>
      <c r="C144" s="6"/>
      <c r="D144" s="6"/>
      <c r="E144" s="6"/>
      <c r="F144" s="6"/>
      <c r="G144" s="6"/>
      <c r="H144" s="6"/>
      <c r="I144" s="1"/>
      <c r="J144" s="1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.75" customHeight="1">
      <c r="A145" s="18"/>
      <c r="B145" s="6"/>
      <c r="C145" s="6"/>
      <c r="D145" s="6"/>
      <c r="E145" s="6"/>
      <c r="F145" s="6"/>
      <c r="G145" s="6"/>
      <c r="H145" s="6"/>
      <c r="I145" s="1"/>
      <c r="J145" s="1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.75" customHeight="1">
      <c r="A146" s="18"/>
      <c r="B146" s="6"/>
      <c r="C146" s="6"/>
      <c r="D146" s="6"/>
      <c r="E146" s="6"/>
      <c r="F146" s="6"/>
      <c r="G146" s="6"/>
      <c r="H146" s="6"/>
      <c r="I146" s="1"/>
      <c r="J146" s="1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.75" customHeight="1">
      <c r="A147" s="18"/>
      <c r="B147" s="6"/>
      <c r="C147" s="6"/>
      <c r="D147" s="6"/>
      <c r="E147" s="6"/>
      <c r="F147" s="6"/>
      <c r="G147" s="6"/>
      <c r="H147" s="6"/>
      <c r="I147" s="1"/>
      <c r="J147" s="1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.75" customHeight="1">
      <c r="A148" s="18"/>
      <c r="B148" s="6"/>
      <c r="C148" s="6"/>
      <c r="D148" s="6"/>
      <c r="E148" s="6"/>
      <c r="F148" s="6"/>
      <c r="G148" s="6"/>
      <c r="H148" s="6"/>
      <c r="I148" s="1"/>
      <c r="J148" s="1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.75" customHeight="1">
      <c r="A149" s="18"/>
      <c r="B149" s="6"/>
      <c r="C149" s="6"/>
      <c r="D149" s="6"/>
      <c r="E149" s="6"/>
      <c r="F149" s="6"/>
      <c r="G149" s="6"/>
      <c r="H149" s="6"/>
      <c r="I149" s="1"/>
      <c r="J149" s="1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.75" customHeight="1">
      <c r="A150" s="18"/>
      <c r="B150" s="6"/>
      <c r="C150" s="6"/>
      <c r="D150" s="6"/>
      <c r="E150" s="6"/>
      <c r="F150" s="6"/>
      <c r="G150" s="6"/>
      <c r="H150" s="6"/>
      <c r="I150" s="1"/>
      <c r="J150" s="1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.75" customHeight="1">
      <c r="A151" s="18"/>
      <c r="B151" s="6"/>
      <c r="C151" s="6"/>
      <c r="D151" s="6"/>
      <c r="E151" s="6"/>
      <c r="F151" s="6"/>
      <c r="G151" s="6"/>
      <c r="H151" s="6"/>
      <c r="I151" s="1"/>
      <c r="J151" s="1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>
      <c r="A152" s="18"/>
      <c r="B152" s="6"/>
      <c r="C152" s="6"/>
      <c r="D152" s="6"/>
      <c r="E152" s="6"/>
      <c r="F152" s="6"/>
      <c r="G152" s="6"/>
      <c r="H152" s="6"/>
      <c r="I152" s="1"/>
      <c r="J152" s="1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.75" customHeight="1">
      <c r="A153" s="18"/>
      <c r="B153" s="6"/>
      <c r="C153" s="6"/>
      <c r="D153" s="6"/>
      <c r="E153" s="6"/>
      <c r="F153" s="6"/>
      <c r="G153" s="6"/>
      <c r="H153" s="6"/>
      <c r="I153" s="1"/>
      <c r="J153" s="1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.75" customHeight="1">
      <c r="A154" s="18"/>
      <c r="B154" s="6"/>
      <c r="C154" s="6"/>
      <c r="D154" s="6"/>
      <c r="E154" s="6"/>
      <c r="F154" s="6"/>
      <c r="G154" s="6"/>
      <c r="H154" s="6"/>
      <c r="I154" s="1"/>
      <c r="J154" s="1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.75" customHeight="1">
      <c r="A155" s="18"/>
      <c r="B155" s="6"/>
      <c r="C155" s="6"/>
      <c r="D155" s="6"/>
      <c r="E155" s="6"/>
      <c r="F155" s="6"/>
      <c r="G155" s="6"/>
      <c r="H155" s="6"/>
      <c r="I155" s="1"/>
      <c r="J155" s="1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.75" customHeight="1">
      <c r="A156" s="18"/>
      <c r="B156" s="6"/>
      <c r="C156" s="6"/>
      <c r="D156" s="6"/>
      <c r="E156" s="6"/>
      <c r="F156" s="6"/>
      <c r="G156" s="6"/>
      <c r="H156" s="6"/>
      <c r="I156" s="1"/>
      <c r="J156" s="1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.75" customHeight="1">
      <c r="A157" s="18"/>
      <c r="B157" s="6"/>
      <c r="C157" s="6"/>
      <c r="D157" s="6"/>
      <c r="E157" s="6"/>
      <c r="F157" s="6"/>
      <c r="G157" s="6"/>
      <c r="H157" s="6"/>
      <c r="I157" s="1"/>
      <c r="J157" s="1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.75" customHeight="1">
      <c r="A158" s="18"/>
      <c r="B158" s="6"/>
      <c r="C158" s="6"/>
      <c r="D158" s="6"/>
      <c r="E158" s="6"/>
      <c r="F158" s="6"/>
      <c r="G158" s="6"/>
      <c r="H158" s="6"/>
      <c r="I158" s="1"/>
      <c r="J158" s="1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.75" customHeight="1">
      <c r="A159" s="18"/>
      <c r="B159" s="6"/>
      <c r="C159" s="6"/>
      <c r="D159" s="6"/>
      <c r="E159" s="6"/>
      <c r="F159" s="6"/>
      <c r="G159" s="6"/>
      <c r="H159" s="6"/>
      <c r="I159" s="1"/>
      <c r="J159" s="1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.75" customHeight="1">
      <c r="A160" s="18"/>
      <c r="B160" s="6"/>
      <c r="C160" s="6"/>
      <c r="D160" s="6"/>
      <c r="E160" s="6"/>
      <c r="F160" s="6"/>
      <c r="G160" s="6"/>
      <c r="H160" s="6"/>
      <c r="I160" s="1"/>
      <c r="J160" s="1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.75" customHeight="1">
      <c r="A161" s="18"/>
      <c r="B161" s="6"/>
      <c r="C161" s="6"/>
      <c r="D161" s="6"/>
      <c r="E161" s="6"/>
      <c r="F161" s="6"/>
      <c r="G161" s="6"/>
      <c r="H161" s="6"/>
      <c r="I161" s="1"/>
      <c r="J161" s="1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.75" customHeight="1">
      <c r="A162" s="18"/>
      <c r="B162" s="6"/>
      <c r="C162" s="6"/>
      <c r="D162" s="6"/>
      <c r="E162" s="6"/>
      <c r="F162" s="6"/>
      <c r="G162" s="6"/>
      <c r="H162" s="6"/>
      <c r="I162" s="1"/>
      <c r="J162" s="1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.75" customHeight="1">
      <c r="A163" s="18"/>
      <c r="B163" s="6"/>
      <c r="C163" s="6"/>
      <c r="D163" s="6"/>
      <c r="E163" s="6"/>
      <c r="F163" s="6"/>
      <c r="G163" s="6"/>
      <c r="H163" s="6"/>
      <c r="I163" s="1"/>
      <c r="J163" s="1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.75" customHeight="1">
      <c r="A164" s="18"/>
      <c r="B164" s="6"/>
      <c r="C164" s="6"/>
      <c r="D164" s="6"/>
      <c r="E164" s="6"/>
      <c r="F164" s="6"/>
      <c r="G164" s="6"/>
      <c r="H164" s="6"/>
      <c r="I164" s="1"/>
      <c r="J164" s="1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.75" customHeight="1">
      <c r="A165" s="18"/>
      <c r="B165" s="6"/>
      <c r="C165" s="6"/>
      <c r="D165" s="6"/>
      <c r="E165" s="6"/>
      <c r="F165" s="6"/>
      <c r="G165" s="6"/>
      <c r="H165" s="6"/>
      <c r="I165" s="1"/>
      <c r="J165" s="1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.75" customHeight="1">
      <c r="A166" s="18"/>
      <c r="B166" s="6"/>
      <c r="C166" s="6"/>
      <c r="D166" s="6"/>
      <c r="E166" s="6"/>
      <c r="F166" s="6"/>
      <c r="G166" s="6"/>
      <c r="H166" s="6"/>
      <c r="I166" s="1"/>
      <c r="J166" s="1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.75" customHeight="1">
      <c r="A167" s="18"/>
      <c r="B167" s="6"/>
      <c r="C167" s="6"/>
      <c r="D167" s="6"/>
      <c r="E167" s="6"/>
      <c r="F167" s="6"/>
      <c r="G167" s="6"/>
      <c r="H167" s="6"/>
      <c r="I167" s="1"/>
      <c r="J167" s="1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.75" customHeight="1">
      <c r="A168" s="18"/>
      <c r="B168" s="6"/>
      <c r="C168" s="6"/>
      <c r="D168" s="6"/>
      <c r="E168" s="6"/>
      <c r="F168" s="6"/>
      <c r="G168" s="6"/>
      <c r="H168" s="6"/>
      <c r="I168" s="1"/>
      <c r="J168" s="1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.75" customHeight="1">
      <c r="A169" s="18"/>
      <c r="B169" s="6"/>
      <c r="C169" s="6"/>
      <c r="D169" s="6"/>
      <c r="E169" s="6"/>
      <c r="F169" s="6"/>
      <c r="G169" s="6"/>
      <c r="H169" s="6"/>
      <c r="I169" s="1"/>
      <c r="J169" s="1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.75" customHeight="1">
      <c r="A170" s="18"/>
      <c r="B170" s="6"/>
      <c r="C170" s="6"/>
      <c r="D170" s="6"/>
      <c r="E170" s="6"/>
      <c r="F170" s="6"/>
      <c r="G170" s="6"/>
      <c r="H170" s="6"/>
      <c r="I170" s="1"/>
      <c r="J170" s="1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.75" customHeight="1">
      <c r="A171" s="18"/>
      <c r="B171" s="6"/>
      <c r="C171" s="6"/>
      <c r="D171" s="6"/>
      <c r="E171" s="6"/>
      <c r="F171" s="6"/>
      <c r="G171" s="6"/>
      <c r="H171" s="6"/>
      <c r="I171" s="1"/>
      <c r="J171" s="1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.75" customHeight="1">
      <c r="A172" s="18"/>
      <c r="B172" s="6"/>
      <c r="C172" s="6"/>
      <c r="D172" s="6"/>
      <c r="E172" s="6"/>
      <c r="F172" s="6"/>
      <c r="G172" s="6"/>
      <c r="H172" s="6"/>
      <c r="I172" s="1"/>
      <c r="J172" s="1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.75" customHeight="1">
      <c r="A173" s="18"/>
      <c r="B173" s="6"/>
      <c r="C173" s="6"/>
      <c r="D173" s="6"/>
      <c r="E173" s="6"/>
      <c r="F173" s="6"/>
      <c r="G173" s="6"/>
      <c r="H173" s="6"/>
      <c r="I173" s="1"/>
      <c r="J173" s="1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.75" customHeight="1">
      <c r="A174" s="18"/>
      <c r="B174" s="6"/>
      <c r="C174" s="6"/>
      <c r="D174" s="6"/>
      <c r="E174" s="6"/>
      <c r="F174" s="6"/>
      <c r="G174" s="6"/>
      <c r="H174" s="6"/>
      <c r="I174" s="1"/>
      <c r="J174" s="1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.75" customHeight="1">
      <c r="A175" s="18"/>
      <c r="B175" s="6"/>
      <c r="C175" s="6"/>
      <c r="D175" s="6"/>
      <c r="E175" s="6"/>
      <c r="F175" s="6"/>
      <c r="G175" s="6"/>
      <c r="H175" s="6"/>
      <c r="I175" s="1"/>
      <c r="J175" s="1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.75" customHeight="1">
      <c r="A176" s="18"/>
      <c r="B176" s="6"/>
      <c r="C176" s="6"/>
      <c r="D176" s="6"/>
      <c r="E176" s="6"/>
      <c r="F176" s="6"/>
      <c r="G176" s="6"/>
      <c r="H176" s="6"/>
      <c r="I176" s="1"/>
      <c r="J176" s="1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.75" customHeight="1">
      <c r="A177" s="18"/>
      <c r="B177" s="6"/>
      <c r="C177" s="6"/>
      <c r="D177" s="6"/>
      <c r="E177" s="6"/>
      <c r="F177" s="6"/>
      <c r="G177" s="6"/>
      <c r="H177" s="6"/>
      <c r="I177" s="1"/>
      <c r="J177" s="1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.75" customHeight="1">
      <c r="A178" s="18"/>
      <c r="B178" s="6"/>
      <c r="C178" s="6"/>
      <c r="D178" s="6"/>
      <c r="E178" s="6"/>
      <c r="F178" s="6"/>
      <c r="G178" s="6"/>
      <c r="H178" s="6"/>
      <c r="I178" s="1"/>
      <c r="J178" s="1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.75" customHeight="1">
      <c r="A179" s="18"/>
      <c r="B179" s="6"/>
      <c r="C179" s="6"/>
      <c r="D179" s="6"/>
      <c r="E179" s="6"/>
      <c r="F179" s="6"/>
      <c r="G179" s="6"/>
      <c r="H179" s="6"/>
      <c r="I179" s="1"/>
      <c r="J179" s="1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.75" customHeight="1">
      <c r="A180" s="18"/>
      <c r="B180" s="6"/>
      <c r="C180" s="6"/>
      <c r="D180" s="6"/>
      <c r="E180" s="6"/>
      <c r="F180" s="6"/>
      <c r="G180" s="6"/>
      <c r="H180" s="6"/>
      <c r="I180" s="1"/>
      <c r="J180" s="1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.75" customHeight="1">
      <c r="A181" s="18"/>
      <c r="B181" s="6"/>
      <c r="C181" s="6"/>
      <c r="D181" s="6"/>
      <c r="E181" s="6"/>
      <c r="F181" s="6"/>
      <c r="G181" s="6"/>
      <c r="H181" s="6"/>
      <c r="I181" s="1"/>
      <c r="J181" s="1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.75" customHeight="1">
      <c r="A182" s="18"/>
      <c r="B182" s="6"/>
      <c r="C182" s="6"/>
      <c r="D182" s="6"/>
      <c r="E182" s="6"/>
      <c r="F182" s="6"/>
      <c r="G182" s="6"/>
      <c r="H182" s="6"/>
      <c r="I182" s="1"/>
      <c r="J182" s="1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.75" customHeight="1">
      <c r="A183" s="18"/>
      <c r="B183" s="6"/>
      <c r="C183" s="6"/>
      <c r="D183" s="6"/>
      <c r="E183" s="6"/>
      <c r="F183" s="6"/>
      <c r="G183" s="6"/>
      <c r="H183" s="6"/>
      <c r="I183" s="1"/>
      <c r="J183" s="1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.75" customHeight="1">
      <c r="A184" s="18"/>
      <c r="B184" s="6"/>
      <c r="C184" s="6"/>
      <c r="D184" s="6"/>
      <c r="E184" s="6"/>
      <c r="F184" s="6"/>
      <c r="G184" s="6"/>
      <c r="H184" s="6"/>
      <c r="I184" s="1"/>
      <c r="J184" s="1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.75" customHeight="1">
      <c r="A185" s="18"/>
      <c r="B185" s="6"/>
      <c r="C185" s="6"/>
      <c r="D185" s="6"/>
      <c r="E185" s="6"/>
      <c r="F185" s="6"/>
      <c r="G185" s="6"/>
      <c r="H185" s="6"/>
      <c r="I185" s="1"/>
      <c r="J185" s="1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.75" customHeight="1">
      <c r="A186" s="18"/>
      <c r="B186" s="6"/>
      <c r="C186" s="6"/>
      <c r="D186" s="6"/>
      <c r="E186" s="6"/>
      <c r="F186" s="6"/>
      <c r="G186" s="6"/>
      <c r="H186" s="6"/>
      <c r="I186" s="1"/>
      <c r="J186" s="1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.75" customHeight="1">
      <c r="A187" s="18"/>
      <c r="B187" s="6"/>
      <c r="C187" s="6"/>
      <c r="D187" s="6"/>
      <c r="E187" s="6"/>
      <c r="F187" s="6"/>
      <c r="G187" s="6"/>
      <c r="H187" s="6"/>
      <c r="I187" s="1"/>
      <c r="J187" s="1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.75" customHeight="1">
      <c r="A188" s="18"/>
      <c r="B188" s="6"/>
      <c r="C188" s="6"/>
      <c r="D188" s="6"/>
      <c r="E188" s="6"/>
      <c r="F188" s="6"/>
      <c r="G188" s="6"/>
      <c r="H188" s="6"/>
      <c r="I188" s="1"/>
      <c r="J188" s="1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.75" customHeight="1">
      <c r="A189" s="18"/>
      <c r="B189" s="6"/>
      <c r="C189" s="6"/>
      <c r="D189" s="6"/>
      <c r="E189" s="6"/>
      <c r="F189" s="6"/>
      <c r="G189" s="6"/>
      <c r="H189" s="6"/>
      <c r="I189" s="1"/>
      <c r="J189" s="1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.75" customHeight="1">
      <c r="A190" s="18"/>
      <c r="B190" s="6"/>
      <c r="C190" s="6"/>
      <c r="D190" s="6"/>
      <c r="E190" s="6"/>
      <c r="F190" s="6"/>
      <c r="G190" s="6"/>
      <c r="H190" s="6"/>
      <c r="I190" s="1"/>
      <c r="J190" s="1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.75" customHeight="1">
      <c r="A191" s="18"/>
      <c r="B191" s="6"/>
      <c r="C191" s="6"/>
      <c r="D191" s="6"/>
      <c r="E191" s="6"/>
      <c r="F191" s="6"/>
      <c r="G191" s="6"/>
      <c r="H191" s="6"/>
      <c r="I191" s="1"/>
      <c r="J191" s="1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.75" customHeight="1">
      <c r="A192" s="18"/>
      <c r="B192" s="6"/>
      <c r="C192" s="6"/>
      <c r="D192" s="6"/>
      <c r="E192" s="6"/>
      <c r="F192" s="6"/>
      <c r="G192" s="6"/>
      <c r="H192" s="6"/>
      <c r="I192" s="1"/>
      <c r="J192" s="1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.75" customHeight="1">
      <c r="A193" s="18"/>
      <c r="B193" s="6"/>
      <c r="C193" s="6"/>
      <c r="D193" s="6"/>
      <c r="E193" s="6"/>
      <c r="F193" s="6"/>
      <c r="G193" s="6"/>
      <c r="H193" s="6"/>
      <c r="I193" s="1"/>
      <c r="J193" s="1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.75" customHeight="1">
      <c r="A194" s="18"/>
      <c r="B194" s="6"/>
      <c r="C194" s="6"/>
      <c r="D194" s="6"/>
      <c r="E194" s="6"/>
      <c r="F194" s="6"/>
      <c r="G194" s="6"/>
      <c r="H194" s="6"/>
      <c r="I194" s="1"/>
      <c r="J194" s="1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.75" customHeight="1">
      <c r="A195" s="18"/>
      <c r="B195" s="6"/>
      <c r="C195" s="6"/>
      <c r="D195" s="6"/>
      <c r="E195" s="6"/>
      <c r="F195" s="6"/>
      <c r="G195" s="6"/>
      <c r="H195" s="6"/>
      <c r="I195" s="1"/>
      <c r="J195" s="1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.75" customHeight="1">
      <c r="A196" s="18"/>
      <c r="B196" s="6"/>
      <c r="C196" s="6"/>
      <c r="D196" s="6"/>
      <c r="E196" s="6"/>
      <c r="F196" s="6"/>
      <c r="G196" s="6"/>
      <c r="H196" s="6"/>
      <c r="I196" s="1"/>
      <c r="J196" s="1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.75" customHeight="1">
      <c r="A197" s="18"/>
      <c r="B197" s="6"/>
      <c r="C197" s="6"/>
      <c r="D197" s="6"/>
      <c r="E197" s="6"/>
      <c r="F197" s="6"/>
      <c r="G197" s="6"/>
      <c r="H197" s="6"/>
      <c r="I197" s="1"/>
      <c r="J197" s="1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.75" customHeight="1">
      <c r="A198" s="18"/>
      <c r="B198" s="6"/>
      <c r="C198" s="6"/>
      <c r="D198" s="6"/>
      <c r="E198" s="6"/>
      <c r="F198" s="6"/>
      <c r="G198" s="6"/>
      <c r="H198" s="6"/>
      <c r="I198" s="1"/>
      <c r="J198" s="1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.75" customHeight="1">
      <c r="A199" s="18"/>
      <c r="B199" s="6"/>
      <c r="C199" s="6"/>
      <c r="D199" s="6"/>
      <c r="E199" s="6"/>
      <c r="F199" s="6"/>
      <c r="G199" s="6"/>
      <c r="H199" s="6"/>
      <c r="I199" s="1"/>
      <c r="J199" s="1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.75" customHeight="1">
      <c r="A200" s="18"/>
      <c r="B200" s="6"/>
      <c r="C200" s="6"/>
      <c r="D200" s="6"/>
      <c r="E200" s="6"/>
      <c r="F200" s="6"/>
      <c r="G200" s="6"/>
      <c r="H200" s="6"/>
      <c r="I200" s="1"/>
      <c r="J200" s="1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.75" customHeight="1">
      <c r="A201" s="1"/>
      <c r="B201" s="6"/>
      <c r="C201" s="6"/>
      <c r="D201" s="6"/>
      <c r="E201" s="6"/>
      <c r="F201" s="6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6"/>
      <c r="C202" s="6"/>
      <c r="D202" s="6"/>
      <c r="E202" s="6"/>
      <c r="F202" s="6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6"/>
      <c r="C203" s="6"/>
      <c r="D203" s="6"/>
      <c r="E203" s="6"/>
      <c r="F203" s="6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6"/>
      <c r="C204" s="6"/>
      <c r="D204" s="6"/>
      <c r="E204" s="6"/>
      <c r="F204" s="6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6"/>
      <c r="C205" s="6"/>
      <c r="D205" s="6"/>
      <c r="E205" s="6"/>
      <c r="F205" s="6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6"/>
      <c r="C206" s="6"/>
      <c r="D206" s="6"/>
      <c r="E206" s="6"/>
      <c r="F206" s="6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6"/>
      <c r="C207" s="6"/>
      <c r="D207" s="6"/>
      <c r="E207" s="6"/>
      <c r="F207" s="6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6"/>
      <c r="C208" s="6"/>
      <c r="D208" s="6"/>
      <c r="E208" s="6"/>
      <c r="F208" s="6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6"/>
      <c r="C209" s="6"/>
      <c r="D209" s="6"/>
      <c r="E209" s="6"/>
      <c r="F209" s="6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6"/>
      <c r="C210" s="6"/>
      <c r="D210" s="6"/>
      <c r="E210" s="6"/>
      <c r="F210" s="6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6"/>
      <c r="C211" s="6"/>
      <c r="D211" s="6"/>
      <c r="E211" s="6"/>
      <c r="F211" s="6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6"/>
      <c r="C212" s="6"/>
      <c r="D212" s="6"/>
      <c r="E212" s="6"/>
      <c r="F212" s="6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6"/>
      <c r="C213" s="6"/>
      <c r="D213" s="6"/>
      <c r="E213" s="6"/>
      <c r="F213" s="6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6"/>
      <c r="C214" s="6"/>
      <c r="D214" s="6"/>
      <c r="E214" s="6"/>
      <c r="F214" s="6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6"/>
      <c r="C215" s="6"/>
      <c r="D215" s="6"/>
      <c r="E215" s="6"/>
      <c r="F215" s="6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6"/>
      <c r="C216" s="6"/>
      <c r="D216" s="6"/>
      <c r="E216" s="6"/>
      <c r="F216" s="6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6"/>
      <c r="C217" s="6"/>
      <c r="D217" s="6"/>
      <c r="E217" s="6"/>
      <c r="F217" s="6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6"/>
      <c r="C218" s="6"/>
      <c r="D218" s="6"/>
      <c r="E218" s="6"/>
      <c r="F218" s="6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6"/>
      <c r="C219" s="6"/>
      <c r="D219" s="6"/>
      <c r="E219" s="6"/>
      <c r="F219" s="6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6"/>
      <c r="C220" s="6"/>
      <c r="D220" s="6"/>
      <c r="E220" s="6"/>
      <c r="F220" s="6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6"/>
      <c r="C221" s="6"/>
      <c r="D221" s="6"/>
      <c r="E221" s="6"/>
      <c r="F221" s="6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6"/>
      <c r="C222" s="6"/>
      <c r="D222" s="6"/>
      <c r="E222" s="6"/>
      <c r="F222" s="6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6"/>
      <c r="C223" s="6"/>
      <c r="D223" s="6"/>
      <c r="E223" s="6"/>
      <c r="F223" s="6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6"/>
      <c r="C224" s="6"/>
      <c r="D224" s="6"/>
      <c r="E224" s="6"/>
      <c r="F224" s="6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6"/>
      <c r="C225" s="6"/>
      <c r="D225" s="6"/>
      <c r="E225" s="6"/>
      <c r="F225" s="6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6"/>
      <c r="C226" s="6"/>
      <c r="D226" s="6"/>
      <c r="E226" s="6"/>
      <c r="F226" s="6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6"/>
      <c r="C227" s="6"/>
      <c r="D227" s="6"/>
      <c r="E227" s="6"/>
      <c r="F227" s="6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6"/>
      <c r="C228" s="6"/>
      <c r="D228" s="6"/>
      <c r="E228" s="6"/>
      <c r="F228" s="6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6"/>
      <c r="C229" s="6"/>
      <c r="D229" s="6"/>
      <c r="E229" s="6"/>
      <c r="F229" s="6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6"/>
      <c r="C230" s="6"/>
      <c r="D230" s="6"/>
      <c r="E230" s="6"/>
      <c r="F230" s="6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6"/>
      <c r="C231" s="6"/>
      <c r="D231" s="6"/>
      <c r="E231" s="6"/>
      <c r="F231" s="6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6"/>
      <c r="C232" s="6"/>
      <c r="D232" s="6"/>
      <c r="E232" s="6"/>
      <c r="F232" s="6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6"/>
      <c r="C233" s="6"/>
      <c r="D233" s="6"/>
      <c r="E233" s="6"/>
      <c r="F233" s="6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6"/>
      <c r="C234" s="6"/>
      <c r="D234" s="6"/>
      <c r="E234" s="6"/>
      <c r="F234" s="6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6"/>
      <c r="C235" s="6"/>
      <c r="D235" s="6"/>
      <c r="E235" s="6"/>
      <c r="F235" s="6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6"/>
      <c r="C236" s="6"/>
      <c r="D236" s="6"/>
      <c r="E236" s="6"/>
      <c r="F236" s="6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6"/>
      <c r="C237" s="6"/>
      <c r="D237" s="6"/>
      <c r="E237" s="6"/>
      <c r="F237" s="6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6"/>
      <c r="C238" s="6"/>
      <c r="D238" s="6"/>
      <c r="E238" s="6"/>
      <c r="F238" s="6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6"/>
      <c r="C239" s="6"/>
      <c r="D239" s="6"/>
      <c r="E239" s="6"/>
      <c r="F239" s="6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6"/>
      <c r="C240" s="6"/>
      <c r="D240" s="6"/>
      <c r="E240" s="6"/>
      <c r="F240" s="6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6"/>
      <c r="C241" s="6"/>
      <c r="D241" s="6"/>
      <c r="E241" s="6"/>
      <c r="F241" s="6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6"/>
      <c r="C242" s="6"/>
      <c r="D242" s="6"/>
      <c r="E242" s="6"/>
      <c r="F242" s="6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6"/>
      <c r="C243" s="6"/>
      <c r="D243" s="6"/>
      <c r="E243" s="6"/>
      <c r="F243" s="6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6"/>
      <c r="C244" s="6"/>
      <c r="D244" s="6"/>
      <c r="E244" s="6"/>
      <c r="F244" s="6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6"/>
      <c r="C245" s="6"/>
      <c r="D245" s="6"/>
      <c r="E245" s="6"/>
      <c r="F245" s="6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6"/>
      <c r="C246" s="6"/>
      <c r="D246" s="6"/>
      <c r="E246" s="6"/>
      <c r="F246" s="6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6"/>
      <c r="C247" s="6"/>
      <c r="D247" s="6"/>
      <c r="E247" s="6"/>
      <c r="F247" s="6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6"/>
      <c r="C248" s="6"/>
      <c r="D248" s="6"/>
      <c r="E248" s="6"/>
      <c r="F248" s="6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6"/>
      <c r="C249" s="6"/>
      <c r="D249" s="6"/>
      <c r="E249" s="6"/>
      <c r="F249" s="6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6"/>
      <c r="C250" s="6"/>
      <c r="D250" s="6"/>
      <c r="E250" s="6"/>
      <c r="F250" s="6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6"/>
      <c r="C251" s="6"/>
      <c r="D251" s="6"/>
      <c r="E251" s="6"/>
      <c r="F251" s="6"/>
      <c r="G251" s="6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6"/>
      <c r="C252" s="6"/>
      <c r="D252" s="6"/>
      <c r="E252" s="6"/>
      <c r="F252" s="6"/>
      <c r="G252" s="6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6"/>
      <c r="C253" s="6"/>
      <c r="D253" s="6"/>
      <c r="E253" s="6"/>
      <c r="F253" s="6"/>
      <c r="G253" s="6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6"/>
      <c r="C254" s="6"/>
      <c r="D254" s="6"/>
      <c r="E254" s="6"/>
      <c r="F254" s="6"/>
      <c r="G254" s="6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6"/>
      <c r="C255" s="6"/>
      <c r="D255" s="6"/>
      <c r="E255" s="6"/>
      <c r="F255" s="6"/>
      <c r="G255" s="6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6"/>
      <c r="C256" s="6"/>
      <c r="D256" s="6"/>
      <c r="E256" s="6"/>
      <c r="F256" s="6"/>
      <c r="G256" s="6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6"/>
      <c r="C257" s="6"/>
      <c r="D257" s="6"/>
      <c r="E257" s="6"/>
      <c r="F257" s="6"/>
      <c r="G257" s="6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6"/>
      <c r="C258" s="6"/>
      <c r="D258" s="6"/>
      <c r="E258" s="6"/>
      <c r="F258" s="6"/>
      <c r="G258" s="6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6"/>
      <c r="C259" s="6"/>
      <c r="D259" s="6"/>
      <c r="E259" s="6"/>
      <c r="F259" s="6"/>
      <c r="G259" s="6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6"/>
      <c r="C260" s="6"/>
      <c r="D260" s="6"/>
      <c r="E260" s="6"/>
      <c r="F260" s="6"/>
      <c r="G260" s="6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6"/>
      <c r="C261" s="6"/>
      <c r="D261" s="6"/>
      <c r="E261" s="6"/>
      <c r="F261" s="6"/>
      <c r="G261" s="6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6"/>
      <c r="C262" s="6"/>
      <c r="D262" s="6"/>
      <c r="E262" s="6"/>
      <c r="F262" s="6"/>
      <c r="G262" s="6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6"/>
      <c r="C263" s="6"/>
      <c r="D263" s="6"/>
      <c r="E263" s="6"/>
      <c r="F263" s="6"/>
      <c r="G263" s="6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6"/>
      <c r="C264" s="6"/>
      <c r="D264" s="6"/>
      <c r="E264" s="6"/>
      <c r="F264" s="6"/>
      <c r="G264" s="6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6"/>
      <c r="C265" s="6"/>
      <c r="D265" s="6"/>
      <c r="E265" s="6"/>
      <c r="F265" s="6"/>
      <c r="G265" s="6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6"/>
      <c r="C266" s="6"/>
      <c r="D266" s="6"/>
      <c r="E266" s="6"/>
      <c r="F266" s="6"/>
      <c r="G266" s="6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6"/>
      <c r="C267" s="6"/>
      <c r="D267" s="6"/>
      <c r="E267" s="6"/>
      <c r="F267" s="6"/>
      <c r="G267" s="6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6"/>
      <c r="C268" s="6"/>
      <c r="D268" s="6"/>
      <c r="E268" s="6"/>
      <c r="F268" s="6"/>
      <c r="G268" s="6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6"/>
      <c r="C269" s="6"/>
      <c r="D269" s="6"/>
      <c r="E269" s="6"/>
      <c r="F269" s="6"/>
      <c r="G269" s="6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6"/>
      <c r="C270" s="6"/>
      <c r="D270" s="6"/>
      <c r="E270" s="6"/>
      <c r="F270" s="6"/>
      <c r="G270" s="6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6"/>
      <c r="C271" s="6"/>
      <c r="D271" s="6"/>
      <c r="E271" s="6"/>
      <c r="F271" s="6"/>
      <c r="G271" s="6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6"/>
      <c r="C272" s="6"/>
      <c r="D272" s="6"/>
      <c r="E272" s="6"/>
      <c r="F272" s="6"/>
      <c r="G272" s="6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6"/>
      <c r="C273" s="6"/>
      <c r="D273" s="6"/>
      <c r="E273" s="6"/>
      <c r="F273" s="6"/>
      <c r="G273" s="6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6"/>
      <c r="C274" s="6"/>
      <c r="D274" s="6"/>
      <c r="E274" s="6"/>
      <c r="F274" s="6"/>
      <c r="G274" s="6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6"/>
      <c r="C275" s="6"/>
      <c r="D275" s="6"/>
      <c r="E275" s="6"/>
      <c r="F275" s="6"/>
      <c r="G275" s="6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6"/>
      <c r="C276" s="6"/>
      <c r="D276" s="6"/>
      <c r="E276" s="6"/>
      <c r="F276" s="6"/>
      <c r="G276" s="6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6"/>
      <c r="C277" s="6"/>
      <c r="D277" s="6"/>
      <c r="E277" s="6"/>
      <c r="F277" s="6"/>
      <c r="G277" s="6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6"/>
      <c r="C278" s="6"/>
      <c r="D278" s="6"/>
      <c r="E278" s="6"/>
      <c r="F278" s="6"/>
      <c r="G278" s="6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6"/>
      <c r="C279" s="6"/>
      <c r="D279" s="6"/>
      <c r="E279" s="6"/>
      <c r="F279" s="6"/>
      <c r="G279" s="6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6"/>
      <c r="C280" s="6"/>
      <c r="D280" s="6"/>
      <c r="E280" s="6"/>
      <c r="F280" s="6"/>
      <c r="G280" s="6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6"/>
      <c r="C281" s="6"/>
      <c r="D281" s="6"/>
      <c r="E281" s="6"/>
      <c r="F281" s="6"/>
      <c r="G281" s="6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6"/>
      <c r="C282" s="6"/>
      <c r="D282" s="6"/>
      <c r="E282" s="6"/>
      <c r="F282" s="6"/>
      <c r="G282" s="6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6"/>
      <c r="C283" s="6"/>
      <c r="D283" s="6"/>
      <c r="E283" s="6"/>
      <c r="F283" s="6"/>
      <c r="G283" s="6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6"/>
      <c r="C284" s="6"/>
      <c r="D284" s="6"/>
      <c r="E284" s="6"/>
      <c r="F284" s="6"/>
      <c r="G284" s="6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6"/>
      <c r="C285" s="6"/>
      <c r="D285" s="6"/>
      <c r="E285" s="6"/>
      <c r="F285" s="6"/>
      <c r="G285" s="6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6"/>
      <c r="C286" s="6"/>
      <c r="D286" s="6"/>
      <c r="E286" s="6"/>
      <c r="F286" s="6"/>
      <c r="G286" s="6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6"/>
      <c r="C287" s="6"/>
      <c r="D287" s="6"/>
      <c r="E287" s="6"/>
      <c r="F287" s="6"/>
      <c r="G287" s="6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6"/>
      <c r="C288" s="6"/>
      <c r="D288" s="6"/>
      <c r="E288" s="6"/>
      <c r="F288" s="6"/>
      <c r="G288" s="6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6"/>
      <c r="C289" s="6"/>
      <c r="D289" s="6"/>
      <c r="E289" s="6"/>
      <c r="F289" s="6"/>
      <c r="G289" s="6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6"/>
      <c r="C290" s="6"/>
      <c r="D290" s="6"/>
      <c r="E290" s="6"/>
      <c r="F290" s="6"/>
      <c r="G290" s="6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6"/>
      <c r="C291" s="6"/>
      <c r="D291" s="6"/>
      <c r="E291" s="6"/>
      <c r="F291" s="6"/>
      <c r="G291" s="6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6"/>
      <c r="C292" s="6"/>
      <c r="D292" s="6"/>
      <c r="E292" s="6"/>
      <c r="F292" s="6"/>
      <c r="G292" s="6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6"/>
      <c r="C293" s="6"/>
      <c r="D293" s="6"/>
      <c r="E293" s="6"/>
      <c r="F293" s="6"/>
      <c r="G293" s="6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6"/>
      <c r="C294" s="6"/>
      <c r="D294" s="6"/>
      <c r="E294" s="6"/>
      <c r="F294" s="6"/>
      <c r="G294" s="6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6"/>
      <c r="C295" s="6"/>
      <c r="D295" s="6"/>
      <c r="E295" s="6"/>
      <c r="F295" s="6"/>
      <c r="G295" s="6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6"/>
      <c r="C296" s="6"/>
      <c r="D296" s="6"/>
      <c r="E296" s="6"/>
      <c r="F296" s="6"/>
      <c r="G296" s="6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6"/>
      <c r="C297" s="6"/>
      <c r="D297" s="6"/>
      <c r="E297" s="6"/>
      <c r="F297" s="6"/>
      <c r="G297" s="6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6"/>
      <c r="C298" s="6"/>
      <c r="D298" s="6"/>
      <c r="E298" s="6"/>
      <c r="F298" s="6"/>
      <c r="G298" s="6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6"/>
      <c r="C299" s="6"/>
      <c r="D299" s="6"/>
      <c r="E299" s="6"/>
      <c r="F299" s="6"/>
      <c r="G299" s="6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6"/>
      <c r="C300" s="6"/>
      <c r="D300" s="6"/>
      <c r="E300" s="6"/>
      <c r="F300" s="6"/>
      <c r="G300" s="6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6"/>
      <c r="C301" s="6"/>
      <c r="D301" s="6"/>
      <c r="E301" s="6"/>
      <c r="F301" s="6"/>
      <c r="G301" s="6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6"/>
      <c r="C302" s="6"/>
      <c r="D302" s="6"/>
      <c r="E302" s="6"/>
      <c r="F302" s="6"/>
      <c r="G302" s="6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6"/>
      <c r="C303" s="6"/>
      <c r="D303" s="6"/>
      <c r="E303" s="6"/>
      <c r="F303" s="6"/>
      <c r="G303" s="6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6"/>
      <c r="C304" s="6"/>
      <c r="D304" s="6"/>
      <c r="E304" s="6"/>
      <c r="F304" s="6"/>
      <c r="G304" s="6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6"/>
      <c r="C305" s="6"/>
      <c r="D305" s="6"/>
      <c r="E305" s="6"/>
      <c r="F305" s="6"/>
      <c r="G305" s="6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6"/>
      <c r="C306" s="6"/>
      <c r="D306" s="6"/>
      <c r="E306" s="6"/>
      <c r="F306" s="6"/>
      <c r="G306" s="6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6"/>
      <c r="C307" s="6"/>
      <c r="D307" s="6"/>
      <c r="E307" s="6"/>
      <c r="F307" s="6"/>
      <c r="G307" s="6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6"/>
      <c r="C308" s="6"/>
      <c r="D308" s="6"/>
      <c r="E308" s="6"/>
      <c r="F308" s="6"/>
      <c r="G308" s="6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6"/>
      <c r="C309" s="6"/>
      <c r="D309" s="6"/>
      <c r="E309" s="6"/>
      <c r="F309" s="6"/>
      <c r="G309" s="6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6"/>
      <c r="C310" s="6"/>
      <c r="D310" s="6"/>
      <c r="E310" s="6"/>
      <c r="F310" s="6"/>
      <c r="G310" s="6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6"/>
      <c r="C311" s="6"/>
      <c r="D311" s="6"/>
      <c r="E311" s="6"/>
      <c r="F311" s="6"/>
      <c r="G311" s="6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6"/>
      <c r="C312" s="6"/>
      <c r="D312" s="6"/>
      <c r="E312" s="6"/>
      <c r="F312" s="6"/>
      <c r="G312" s="6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6"/>
      <c r="C313" s="6"/>
      <c r="D313" s="6"/>
      <c r="E313" s="6"/>
      <c r="F313" s="6"/>
      <c r="G313" s="6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6"/>
      <c r="C314" s="6"/>
      <c r="D314" s="6"/>
      <c r="E314" s="6"/>
      <c r="F314" s="6"/>
      <c r="G314" s="6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6"/>
      <c r="C315" s="6"/>
      <c r="D315" s="6"/>
      <c r="E315" s="6"/>
      <c r="F315" s="6"/>
      <c r="G315" s="6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6"/>
      <c r="C316" s="6"/>
      <c r="D316" s="6"/>
      <c r="E316" s="6"/>
      <c r="F316" s="6"/>
      <c r="G316" s="6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6"/>
      <c r="C317" s="6"/>
      <c r="D317" s="6"/>
      <c r="E317" s="6"/>
      <c r="F317" s="6"/>
      <c r="G317" s="6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6"/>
      <c r="C318" s="6"/>
      <c r="D318" s="6"/>
      <c r="E318" s="6"/>
      <c r="F318" s="6"/>
      <c r="G318" s="6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6"/>
      <c r="C319" s="6"/>
      <c r="D319" s="6"/>
      <c r="E319" s="6"/>
      <c r="F319" s="6"/>
      <c r="G319" s="6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6"/>
      <c r="C320" s="6"/>
      <c r="D320" s="6"/>
      <c r="E320" s="6"/>
      <c r="F320" s="6"/>
      <c r="G320" s="6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6"/>
      <c r="C321" s="6"/>
      <c r="D321" s="6"/>
      <c r="E321" s="6"/>
      <c r="F321" s="6"/>
      <c r="G321" s="6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6"/>
      <c r="C322" s="6"/>
      <c r="D322" s="6"/>
      <c r="E322" s="6"/>
      <c r="F322" s="6"/>
      <c r="G322" s="6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6"/>
      <c r="C323" s="6"/>
      <c r="D323" s="6"/>
      <c r="E323" s="6"/>
      <c r="F323" s="6"/>
      <c r="G323" s="6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6"/>
      <c r="C324" s="6"/>
      <c r="D324" s="6"/>
      <c r="E324" s="6"/>
      <c r="F324" s="6"/>
      <c r="G324" s="6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6"/>
      <c r="C325" s="6"/>
      <c r="D325" s="6"/>
      <c r="E325" s="6"/>
      <c r="F325" s="6"/>
      <c r="G325" s="6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6"/>
      <c r="C326" s="6"/>
      <c r="D326" s="6"/>
      <c r="E326" s="6"/>
      <c r="F326" s="6"/>
      <c r="G326" s="6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6"/>
      <c r="C327" s="6"/>
      <c r="D327" s="6"/>
      <c r="E327" s="6"/>
      <c r="F327" s="6"/>
      <c r="G327" s="6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C3:D3"/>
    <mergeCell ref="C49:D49"/>
    <mergeCell ref="C50:D50"/>
    <mergeCell ref="F50:H50"/>
    <mergeCell ref="A1:H1"/>
    <mergeCell ref="A2:H2"/>
    <mergeCell ref="A3:A4"/>
    <mergeCell ref="B3:B4"/>
    <mergeCell ref="E3:H3"/>
    <mergeCell ref="A6:H6"/>
    <mergeCell ref="A22:H22"/>
  </mergeCells>
  <pageMargins left="0.25" right="0.25" top="0.75" bottom="0.75" header="0.3" footer="0.3"/>
  <pageSetup scale="62" fitToHeight="0" orientation="landscape" r:id="rId1"/>
  <headerFooter>
    <oddHeader>&amp;R Продовження додатка 3 Таблиця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zoomScale="50" zoomScaleNormal="50" workbookViewId="0">
      <selection activeCell="A11" sqref="A11:F11"/>
    </sheetView>
  </sheetViews>
  <sheetFormatPr defaultColWidth="14.42578125" defaultRowHeight="15" customHeight="1"/>
  <cols>
    <col min="1" max="1" width="50.7109375" customWidth="1"/>
    <col min="2" max="2" width="16.140625" customWidth="1"/>
    <col min="3" max="16" width="15.140625" customWidth="1"/>
    <col min="17" max="17" width="15.7109375" customWidth="1"/>
    <col min="18" max="19" width="15.140625" customWidth="1"/>
    <col min="20" max="26" width="8" customWidth="1"/>
  </cols>
  <sheetData>
    <row r="1" spans="1:26" ht="18.75" customHeight="1">
      <c r="A1" s="197" t="s">
        <v>362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42"/>
      <c r="B2" s="198"/>
      <c r="C2" s="198"/>
      <c r="D2" s="198"/>
      <c r="E2" s="198"/>
      <c r="F2" s="198"/>
      <c r="G2" s="198"/>
      <c r="H2" s="1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7" customHeight="1">
      <c r="A3" s="243" t="s">
        <v>34</v>
      </c>
      <c r="B3" s="244"/>
      <c r="C3" s="244"/>
      <c r="D3" s="244"/>
      <c r="E3" s="244"/>
      <c r="F3" s="218"/>
      <c r="G3" s="20" t="s">
        <v>35</v>
      </c>
      <c r="H3" s="233" t="s">
        <v>36</v>
      </c>
      <c r="I3" s="234"/>
      <c r="J3" s="234"/>
      <c r="K3" s="235"/>
      <c r="L3" s="213" t="s">
        <v>426</v>
      </c>
      <c r="M3" s="185"/>
      <c r="N3" s="185"/>
      <c r="O3" s="185"/>
      <c r="P3" s="185"/>
      <c r="Q3" s="185"/>
      <c r="R3" s="185"/>
      <c r="S3" s="181"/>
      <c r="T3" s="1"/>
      <c r="U3" s="1"/>
      <c r="V3" s="1"/>
      <c r="W3" s="1"/>
      <c r="X3" s="1"/>
      <c r="Y3" s="1"/>
      <c r="Z3" s="1"/>
    </row>
    <row r="4" spans="1:26" ht="56.25" customHeight="1">
      <c r="A4" s="219"/>
      <c r="B4" s="245"/>
      <c r="C4" s="245"/>
      <c r="D4" s="245"/>
      <c r="E4" s="245"/>
      <c r="F4" s="220"/>
      <c r="G4" s="20"/>
      <c r="H4" s="216" t="s">
        <v>38</v>
      </c>
      <c r="I4" s="181"/>
      <c r="J4" s="216" t="s">
        <v>39</v>
      </c>
      <c r="K4" s="181"/>
      <c r="L4" s="216" t="s">
        <v>40</v>
      </c>
      <c r="M4" s="181"/>
      <c r="N4" s="216" t="s">
        <v>41</v>
      </c>
      <c r="O4" s="181"/>
      <c r="P4" s="213" t="s">
        <v>42</v>
      </c>
      <c r="Q4" s="181"/>
      <c r="R4" s="213" t="s">
        <v>43</v>
      </c>
      <c r="S4" s="181"/>
      <c r="T4" s="1"/>
      <c r="U4" s="1"/>
      <c r="V4" s="1"/>
      <c r="W4" s="1"/>
      <c r="X4" s="1"/>
      <c r="Y4" s="1"/>
      <c r="Z4" s="1"/>
    </row>
    <row r="5" spans="1:26" ht="18" customHeight="1">
      <c r="A5" s="213">
        <v>1</v>
      </c>
      <c r="B5" s="185"/>
      <c r="C5" s="185"/>
      <c r="D5" s="185"/>
      <c r="E5" s="185"/>
      <c r="F5" s="181"/>
      <c r="G5" s="20">
        <v>2</v>
      </c>
      <c r="H5" s="216"/>
      <c r="I5" s="181"/>
      <c r="J5" s="216"/>
      <c r="K5" s="181"/>
      <c r="L5" s="216">
        <v>5</v>
      </c>
      <c r="M5" s="181"/>
      <c r="N5" s="216">
        <v>6</v>
      </c>
      <c r="O5" s="181"/>
      <c r="P5" s="213">
        <v>7</v>
      </c>
      <c r="Q5" s="181"/>
      <c r="R5" s="213">
        <v>8</v>
      </c>
      <c r="S5" s="181"/>
      <c r="T5" s="1"/>
      <c r="U5" s="1"/>
      <c r="V5" s="1"/>
      <c r="W5" s="1"/>
      <c r="X5" s="1"/>
      <c r="Y5" s="1"/>
      <c r="Z5" s="1"/>
    </row>
    <row r="6" spans="1:26" ht="37.5" customHeight="1">
      <c r="A6" s="226" t="s">
        <v>58</v>
      </c>
      <c r="B6" s="185"/>
      <c r="C6" s="185"/>
      <c r="D6" s="185"/>
      <c r="E6" s="185"/>
      <c r="F6" s="181"/>
      <c r="G6" s="75">
        <v>4000</v>
      </c>
      <c r="H6" s="238">
        <f>SUM(H7:H12)</f>
        <v>69</v>
      </c>
      <c r="I6" s="181"/>
      <c r="J6" s="238">
        <f>SUM(J7:J12)</f>
        <v>57</v>
      </c>
      <c r="K6" s="181"/>
      <c r="L6" s="238">
        <f>SUM(L7:L12)</f>
        <v>0</v>
      </c>
      <c r="M6" s="181"/>
      <c r="N6" s="238">
        <f>SUM(N7:N12)</f>
        <v>57</v>
      </c>
      <c r="O6" s="181"/>
      <c r="P6" s="238">
        <f t="shared" ref="P6:P12" si="0">SUM(N6-L6)</f>
        <v>57</v>
      </c>
      <c r="Q6" s="181"/>
      <c r="R6" s="246" t="e">
        <f t="shared" ref="R6:R12" si="1">(N6/L6)*100</f>
        <v>#DIV/0!</v>
      </c>
      <c r="S6" s="181"/>
      <c r="T6" s="27"/>
      <c r="U6" s="27"/>
      <c r="V6" s="27"/>
      <c r="W6" s="27"/>
      <c r="X6" s="27"/>
      <c r="Y6" s="27"/>
      <c r="Z6" s="27"/>
    </row>
    <row r="7" spans="1:26" ht="19.5" customHeight="1">
      <c r="A7" s="191" t="s">
        <v>363</v>
      </c>
      <c r="B7" s="185"/>
      <c r="C7" s="185"/>
      <c r="D7" s="185"/>
      <c r="E7" s="185"/>
      <c r="F7" s="181"/>
      <c r="G7" s="48" t="s">
        <v>364</v>
      </c>
      <c r="H7" s="237"/>
      <c r="I7" s="181"/>
      <c r="J7" s="237"/>
      <c r="K7" s="181"/>
      <c r="L7" s="237"/>
      <c r="M7" s="181"/>
      <c r="N7" s="237"/>
      <c r="O7" s="181"/>
      <c r="P7" s="236">
        <f t="shared" si="0"/>
        <v>0</v>
      </c>
      <c r="Q7" s="181"/>
      <c r="R7" s="239" t="e">
        <f t="shared" si="1"/>
        <v>#DIV/0!</v>
      </c>
      <c r="S7" s="181"/>
      <c r="T7" s="1"/>
      <c r="U7" s="1"/>
      <c r="V7" s="1"/>
      <c r="W7" s="1"/>
      <c r="X7" s="1"/>
      <c r="Y7" s="1"/>
      <c r="Z7" s="1"/>
    </row>
    <row r="8" spans="1:26" ht="19.5" customHeight="1">
      <c r="A8" s="191" t="s">
        <v>365</v>
      </c>
      <c r="B8" s="185"/>
      <c r="C8" s="185"/>
      <c r="D8" s="185"/>
      <c r="E8" s="185"/>
      <c r="F8" s="181"/>
      <c r="G8" s="48">
        <v>4020</v>
      </c>
      <c r="H8" s="237">
        <v>29</v>
      </c>
      <c r="I8" s="181"/>
      <c r="J8" s="237"/>
      <c r="K8" s="181"/>
      <c r="L8" s="237"/>
      <c r="M8" s="181"/>
      <c r="N8" s="237"/>
      <c r="O8" s="181"/>
      <c r="P8" s="236">
        <f t="shared" si="0"/>
        <v>0</v>
      </c>
      <c r="Q8" s="181"/>
      <c r="R8" s="239" t="e">
        <f t="shared" si="1"/>
        <v>#DIV/0!</v>
      </c>
      <c r="S8" s="181"/>
      <c r="T8" s="1"/>
      <c r="U8" s="1"/>
      <c r="V8" s="1"/>
      <c r="W8" s="1"/>
      <c r="X8" s="1"/>
      <c r="Y8" s="1"/>
      <c r="Z8" s="1"/>
    </row>
    <row r="9" spans="1:26" ht="19.5" customHeight="1">
      <c r="A9" s="191" t="s">
        <v>366</v>
      </c>
      <c r="B9" s="185"/>
      <c r="C9" s="185"/>
      <c r="D9" s="185"/>
      <c r="E9" s="185"/>
      <c r="F9" s="181"/>
      <c r="G9" s="48">
        <v>4030</v>
      </c>
      <c r="H9" s="237">
        <v>4</v>
      </c>
      <c r="I9" s="181"/>
      <c r="J9" s="237"/>
      <c r="K9" s="181"/>
      <c r="L9" s="237"/>
      <c r="M9" s="181"/>
      <c r="N9" s="237"/>
      <c r="O9" s="181"/>
      <c r="P9" s="236">
        <f t="shared" si="0"/>
        <v>0</v>
      </c>
      <c r="Q9" s="181"/>
      <c r="R9" s="239" t="e">
        <f t="shared" si="1"/>
        <v>#DIV/0!</v>
      </c>
      <c r="S9" s="181"/>
      <c r="T9" s="1"/>
      <c r="U9" s="1"/>
      <c r="V9" s="1"/>
      <c r="W9" s="1"/>
      <c r="X9" s="1"/>
      <c r="Y9" s="1"/>
      <c r="Z9" s="1"/>
    </row>
    <row r="10" spans="1:26" ht="19.5" customHeight="1">
      <c r="A10" s="191" t="s">
        <v>367</v>
      </c>
      <c r="B10" s="185"/>
      <c r="C10" s="185"/>
      <c r="D10" s="185"/>
      <c r="E10" s="185"/>
      <c r="F10" s="181"/>
      <c r="G10" s="48">
        <v>4040</v>
      </c>
      <c r="H10" s="237">
        <v>35</v>
      </c>
      <c r="I10" s="181"/>
      <c r="J10" s="237">
        <v>36</v>
      </c>
      <c r="K10" s="181"/>
      <c r="L10" s="237"/>
      <c r="M10" s="181"/>
      <c r="N10" s="237">
        <v>36</v>
      </c>
      <c r="O10" s="181"/>
      <c r="P10" s="236">
        <f t="shared" si="0"/>
        <v>36</v>
      </c>
      <c r="Q10" s="181"/>
      <c r="R10" s="239" t="e">
        <f t="shared" si="1"/>
        <v>#DIV/0!</v>
      </c>
      <c r="S10" s="181"/>
      <c r="T10" s="1"/>
      <c r="U10" s="1"/>
      <c r="V10" s="1"/>
      <c r="W10" s="1"/>
      <c r="X10" s="1"/>
      <c r="Y10" s="1"/>
      <c r="Z10" s="1"/>
    </row>
    <row r="11" spans="1:26" ht="30" customHeight="1">
      <c r="A11" s="191" t="s">
        <v>368</v>
      </c>
      <c r="B11" s="185"/>
      <c r="C11" s="185"/>
      <c r="D11" s="185"/>
      <c r="E11" s="185"/>
      <c r="F11" s="181"/>
      <c r="G11" s="48">
        <v>4050</v>
      </c>
      <c r="H11" s="237">
        <v>1</v>
      </c>
      <c r="I11" s="181"/>
      <c r="J11" s="237">
        <v>21</v>
      </c>
      <c r="K11" s="181"/>
      <c r="L11" s="237"/>
      <c r="M11" s="181"/>
      <c r="N11" s="237">
        <v>21</v>
      </c>
      <c r="O11" s="181"/>
      <c r="P11" s="236">
        <f t="shared" si="0"/>
        <v>21</v>
      </c>
      <c r="Q11" s="181"/>
      <c r="R11" s="239" t="e">
        <f t="shared" si="1"/>
        <v>#DIV/0!</v>
      </c>
      <c r="S11" s="181"/>
      <c r="T11" s="1"/>
      <c r="U11" s="1"/>
      <c r="V11" s="1"/>
      <c r="W11" s="1"/>
      <c r="X11" s="1"/>
      <c r="Y11" s="1"/>
      <c r="Z11" s="1"/>
    </row>
    <row r="12" spans="1:26" ht="18.75" customHeight="1">
      <c r="A12" s="191" t="s">
        <v>369</v>
      </c>
      <c r="B12" s="185"/>
      <c r="C12" s="185"/>
      <c r="D12" s="185"/>
      <c r="E12" s="185"/>
      <c r="F12" s="181"/>
      <c r="G12" s="48">
        <v>4060</v>
      </c>
      <c r="H12" s="237"/>
      <c r="I12" s="181"/>
      <c r="J12" s="237"/>
      <c r="K12" s="181"/>
      <c r="L12" s="237"/>
      <c r="M12" s="181"/>
      <c r="N12" s="237"/>
      <c r="O12" s="181"/>
      <c r="P12" s="236">
        <f t="shared" si="0"/>
        <v>0</v>
      </c>
      <c r="Q12" s="181"/>
      <c r="R12" s="239" t="e">
        <f t="shared" si="1"/>
        <v>#DIV/0!</v>
      </c>
      <c r="S12" s="181"/>
      <c r="T12" s="1"/>
      <c r="U12" s="1"/>
      <c r="V12" s="1"/>
      <c r="W12" s="1"/>
      <c r="X12" s="1"/>
      <c r="Y12" s="1"/>
      <c r="Z12" s="1"/>
    </row>
    <row r="13" spans="1:26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240" t="s">
        <v>370</v>
      </c>
      <c r="B15" s="198"/>
      <c r="C15" s="208" t="s">
        <v>139</v>
      </c>
      <c r="D15" s="198"/>
      <c r="E15" s="198"/>
      <c r="F15" s="198"/>
      <c r="G15" s="198"/>
      <c r="H15" s="198"/>
      <c r="I15" s="198"/>
      <c r="J15" s="153"/>
      <c r="K15" s="199" t="s">
        <v>258</v>
      </c>
      <c r="L15" s="198"/>
      <c r="M15" s="19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3" t="s">
        <v>371</v>
      </c>
      <c r="B16" s="3"/>
      <c r="C16" s="199" t="s">
        <v>372</v>
      </c>
      <c r="D16" s="198"/>
      <c r="E16" s="198"/>
      <c r="F16" s="198"/>
      <c r="G16" s="198"/>
      <c r="H16" s="198"/>
      <c r="I16" s="198"/>
      <c r="J16" s="3"/>
      <c r="K16" s="199"/>
      <c r="L16" s="198"/>
      <c r="M16" s="19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240" t="s">
        <v>373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8"/>
      <c r="B25" s="6"/>
      <c r="C25" s="6"/>
      <c r="D25" s="6"/>
      <c r="E25" s="6"/>
      <c r="F25" s="6"/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.25" customHeight="1">
      <c r="A26" s="225" t="s">
        <v>374</v>
      </c>
      <c r="B26" s="180" t="s">
        <v>375</v>
      </c>
      <c r="C26" s="185"/>
      <c r="D26" s="181"/>
      <c r="E26" s="216" t="s">
        <v>376</v>
      </c>
      <c r="F26" s="181"/>
      <c r="G26" s="213" t="s">
        <v>377</v>
      </c>
      <c r="H26" s="185"/>
      <c r="I26" s="185"/>
      <c r="J26" s="185"/>
      <c r="K26" s="185"/>
      <c r="L26" s="185"/>
      <c r="M26" s="185"/>
      <c r="N26" s="185"/>
      <c r="O26" s="185"/>
      <c r="P26" s="181"/>
      <c r="Q26" s="180" t="s">
        <v>378</v>
      </c>
      <c r="R26" s="185"/>
      <c r="S26" s="181"/>
      <c r="T26" s="1"/>
      <c r="U26" s="1"/>
      <c r="V26" s="1"/>
      <c r="W26" s="1"/>
      <c r="X26" s="1"/>
      <c r="Y26" s="1"/>
      <c r="Z26" s="1"/>
    </row>
    <row r="27" spans="1:26" ht="67.5" customHeight="1">
      <c r="A27" s="241"/>
      <c r="B27" s="225" t="s">
        <v>255</v>
      </c>
      <c r="C27" s="216" t="s">
        <v>379</v>
      </c>
      <c r="D27" s="181"/>
      <c r="E27" s="225" t="s">
        <v>380</v>
      </c>
      <c r="F27" s="225" t="s">
        <v>41</v>
      </c>
      <c r="G27" s="216" t="s">
        <v>381</v>
      </c>
      <c r="H27" s="181"/>
      <c r="I27" s="216" t="s">
        <v>382</v>
      </c>
      <c r="J27" s="181"/>
      <c r="K27" s="216" t="s">
        <v>383</v>
      </c>
      <c r="L27" s="181"/>
      <c r="M27" s="216" t="s">
        <v>384</v>
      </c>
      <c r="N27" s="181"/>
      <c r="O27" s="216" t="s">
        <v>385</v>
      </c>
      <c r="P27" s="181"/>
      <c r="Q27" s="225" t="s">
        <v>255</v>
      </c>
      <c r="R27" s="216" t="s">
        <v>379</v>
      </c>
      <c r="S27" s="181"/>
      <c r="T27" s="1"/>
      <c r="U27" s="1"/>
      <c r="V27" s="1"/>
      <c r="W27" s="1"/>
      <c r="X27" s="1"/>
      <c r="Y27" s="1"/>
      <c r="Z27" s="1"/>
    </row>
    <row r="28" spans="1:26" ht="67.5" customHeight="1">
      <c r="A28" s="194"/>
      <c r="B28" s="194"/>
      <c r="C28" s="20" t="s">
        <v>381</v>
      </c>
      <c r="D28" s="20" t="s">
        <v>386</v>
      </c>
      <c r="E28" s="194"/>
      <c r="F28" s="194"/>
      <c r="G28" s="48" t="s">
        <v>380</v>
      </c>
      <c r="H28" s="48" t="s">
        <v>41</v>
      </c>
      <c r="I28" s="48" t="s">
        <v>380</v>
      </c>
      <c r="J28" s="48" t="s">
        <v>41</v>
      </c>
      <c r="K28" s="48" t="s">
        <v>380</v>
      </c>
      <c r="L28" s="48" t="s">
        <v>41</v>
      </c>
      <c r="M28" s="48" t="s">
        <v>380</v>
      </c>
      <c r="N28" s="48" t="s">
        <v>41</v>
      </c>
      <c r="O28" s="48" t="s">
        <v>380</v>
      </c>
      <c r="P28" s="48" t="s">
        <v>41</v>
      </c>
      <c r="Q28" s="194"/>
      <c r="R28" s="20" t="s">
        <v>381</v>
      </c>
      <c r="S28" s="20" t="s">
        <v>386</v>
      </c>
      <c r="T28" s="1"/>
      <c r="U28" s="1"/>
      <c r="V28" s="1"/>
      <c r="W28" s="1"/>
      <c r="X28" s="1"/>
      <c r="Y28" s="1"/>
      <c r="Z28" s="1"/>
    </row>
    <row r="29" spans="1:26" ht="37.5" customHeight="1">
      <c r="A29" s="16" t="s">
        <v>387</v>
      </c>
      <c r="B29" s="35">
        <f t="shared" ref="B29:B37" si="2">SUM(C29,D29)</f>
        <v>0</v>
      </c>
      <c r="C29" s="154"/>
      <c r="D29" s="154"/>
      <c r="E29" s="154"/>
      <c r="F29" s="154"/>
      <c r="G29" s="49" t="s">
        <v>178</v>
      </c>
      <c r="H29" s="49" t="s">
        <v>178</v>
      </c>
      <c r="I29" s="155"/>
      <c r="J29" s="155"/>
      <c r="K29" s="49" t="s">
        <v>178</v>
      </c>
      <c r="L29" s="49" t="s">
        <v>178</v>
      </c>
      <c r="M29" s="155"/>
      <c r="N29" s="155"/>
      <c r="O29" s="155"/>
      <c r="P29" s="155"/>
      <c r="Q29" s="35">
        <f t="shared" ref="Q29:Q37" si="3">SUM(R29,S29)</f>
        <v>0</v>
      </c>
      <c r="R29" s="35">
        <f t="shared" ref="R29:R37" si="4">SUM(C29,F29,H29,N29)</f>
        <v>0</v>
      </c>
      <c r="S29" s="35">
        <f t="shared" ref="S29:S37" si="5">SUM(D29,J29,L29,P29)</f>
        <v>0</v>
      </c>
      <c r="T29" s="1"/>
      <c r="U29" s="1"/>
      <c r="V29" s="1"/>
      <c r="W29" s="1"/>
      <c r="X29" s="1"/>
      <c r="Y29" s="1"/>
      <c r="Z29" s="1"/>
    </row>
    <row r="30" spans="1:26" ht="18.75" customHeight="1">
      <c r="A30" s="16"/>
      <c r="B30" s="156">
        <f t="shared" si="2"/>
        <v>0</v>
      </c>
      <c r="C30" s="154"/>
      <c r="D30" s="154"/>
      <c r="E30" s="154"/>
      <c r="F30" s="154"/>
      <c r="G30" s="49" t="s">
        <v>178</v>
      </c>
      <c r="H30" s="49" t="s">
        <v>178</v>
      </c>
      <c r="I30" s="155"/>
      <c r="J30" s="155"/>
      <c r="K30" s="49" t="s">
        <v>178</v>
      </c>
      <c r="L30" s="49" t="s">
        <v>178</v>
      </c>
      <c r="M30" s="155"/>
      <c r="N30" s="155"/>
      <c r="O30" s="155"/>
      <c r="P30" s="155"/>
      <c r="Q30" s="156">
        <f t="shared" si="3"/>
        <v>0</v>
      </c>
      <c r="R30" s="156">
        <f t="shared" si="4"/>
        <v>0</v>
      </c>
      <c r="S30" s="156">
        <f t="shared" si="5"/>
        <v>0</v>
      </c>
      <c r="T30" s="1"/>
      <c r="U30" s="1"/>
      <c r="V30" s="1"/>
      <c r="W30" s="1"/>
      <c r="X30" s="1"/>
      <c r="Y30" s="1"/>
      <c r="Z30" s="1"/>
    </row>
    <row r="31" spans="1:26" ht="18.75" customHeight="1">
      <c r="A31" s="16"/>
      <c r="B31" s="156">
        <f t="shared" si="2"/>
        <v>0</v>
      </c>
      <c r="C31" s="154"/>
      <c r="D31" s="154"/>
      <c r="E31" s="154"/>
      <c r="F31" s="154"/>
      <c r="G31" s="49" t="s">
        <v>178</v>
      </c>
      <c r="H31" s="49" t="s">
        <v>178</v>
      </c>
      <c r="I31" s="155"/>
      <c r="J31" s="155"/>
      <c r="K31" s="49" t="s">
        <v>178</v>
      </c>
      <c r="L31" s="49" t="s">
        <v>178</v>
      </c>
      <c r="M31" s="155"/>
      <c r="N31" s="155"/>
      <c r="O31" s="155"/>
      <c r="P31" s="155"/>
      <c r="Q31" s="156">
        <f t="shared" si="3"/>
        <v>0</v>
      </c>
      <c r="R31" s="156">
        <f t="shared" si="4"/>
        <v>0</v>
      </c>
      <c r="S31" s="156">
        <f t="shared" si="5"/>
        <v>0</v>
      </c>
      <c r="T31" s="1"/>
      <c r="U31" s="1"/>
      <c r="V31" s="1"/>
      <c r="W31" s="1"/>
      <c r="X31" s="1"/>
      <c r="Y31" s="1"/>
      <c r="Z31" s="1"/>
    </row>
    <row r="32" spans="1:26" ht="37.5" customHeight="1">
      <c r="A32" s="16" t="s">
        <v>388</v>
      </c>
      <c r="B32" s="35">
        <f t="shared" si="2"/>
        <v>0</v>
      </c>
      <c r="C32" s="154"/>
      <c r="D32" s="154"/>
      <c r="E32" s="154"/>
      <c r="F32" s="154"/>
      <c r="G32" s="49" t="s">
        <v>178</v>
      </c>
      <c r="H32" s="49" t="s">
        <v>178</v>
      </c>
      <c r="I32" s="155"/>
      <c r="J32" s="155"/>
      <c r="K32" s="49" t="s">
        <v>178</v>
      </c>
      <c r="L32" s="49" t="s">
        <v>178</v>
      </c>
      <c r="M32" s="155"/>
      <c r="N32" s="155"/>
      <c r="O32" s="155"/>
      <c r="P32" s="155"/>
      <c r="Q32" s="35">
        <f t="shared" si="3"/>
        <v>0</v>
      </c>
      <c r="R32" s="35">
        <f t="shared" si="4"/>
        <v>0</v>
      </c>
      <c r="S32" s="35">
        <f t="shared" si="5"/>
        <v>0</v>
      </c>
      <c r="T32" s="1"/>
      <c r="U32" s="1"/>
      <c r="V32" s="1"/>
      <c r="W32" s="1"/>
      <c r="X32" s="1"/>
      <c r="Y32" s="1"/>
      <c r="Z32" s="1"/>
    </row>
    <row r="33" spans="1:26" ht="18.75" customHeight="1">
      <c r="A33" s="16"/>
      <c r="B33" s="156">
        <f t="shared" si="2"/>
        <v>0</v>
      </c>
      <c r="C33" s="154"/>
      <c r="D33" s="154"/>
      <c r="E33" s="154"/>
      <c r="F33" s="154"/>
      <c r="G33" s="49" t="s">
        <v>178</v>
      </c>
      <c r="H33" s="49" t="s">
        <v>178</v>
      </c>
      <c r="I33" s="155"/>
      <c r="J33" s="155"/>
      <c r="K33" s="49" t="s">
        <v>178</v>
      </c>
      <c r="L33" s="49" t="s">
        <v>178</v>
      </c>
      <c r="M33" s="155"/>
      <c r="N33" s="155"/>
      <c r="O33" s="155"/>
      <c r="P33" s="155"/>
      <c r="Q33" s="156">
        <f t="shared" si="3"/>
        <v>0</v>
      </c>
      <c r="R33" s="156">
        <f t="shared" si="4"/>
        <v>0</v>
      </c>
      <c r="S33" s="156">
        <f t="shared" si="5"/>
        <v>0</v>
      </c>
      <c r="T33" s="1"/>
      <c r="U33" s="1"/>
      <c r="V33" s="1"/>
      <c r="W33" s="1"/>
      <c r="X33" s="1"/>
      <c r="Y33" s="1"/>
      <c r="Z33" s="1"/>
    </row>
    <row r="34" spans="1:26" ht="18.75" customHeight="1">
      <c r="A34" s="16"/>
      <c r="B34" s="156">
        <f t="shared" si="2"/>
        <v>0</v>
      </c>
      <c r="C34" s="154"/>
      <c r="D34" s="154"/>
      <c r="E34" s="154"/>
      <c r="F34" s="154"/>
      <c r="G34" s="49" t="s">
        <v>178</v>
      </c>
      <c r="H34" s="49" t="s">
        <v>178</v>
      </c>
      <c r="I34" s="155"/>
      <c r="J34" s="155"/>
      <c r="K34" s="49" t="s">
        <v>178</v>
      </c>
      <c r="L34" s="49" t="s">
        <v>178</v>
      </c>
      <c r="M34" s="155"/>
      <c r="N34" s="155"/>
      <c r="O34" s="155"/>
      <c r="P34" s="155"/>
      <c r="Q34" s="156">
        <f t="shared" si="3"/>
        <v>0</v>
      </c>
      <c r="R34" s="156">
        <f t="shared" si="4"/>
        <v>0</v>
      </c>
      <c r="S34" s="156">
        <f t="shared" si="5"/>
        <v>0</v>
      </c>
      <c r="T34" s="1"/>
      <c r="U34" s="1"/>
      <c r="V34" s="1"/>
      <c r="W34" s="1"/>
      <c r="X34" s="1"/>
      <c r="Y34" s="1"/>
      <c r="Z34" s="1"/>
    </row>
    <row r="35" spans="1:26" ht="37.5" customHeight="1">
      <c r="A35" s="16" t="s">
        <v>389</v>
      </c>
      <c r="B35" s="35">
        <f t="shared" si="2"/>
        <v>0</v>
      </c>
      <c r="C35" s="154"/>
      <c r="D35" s="154"/>
      <c r="E35" s="154"/>
      <c r="F35" s="154"/>
      <c r="G35" s="49" t="s">
        <v>178</v>
      </c>
      <c r="H35" s="49" t="s">
        <v>178</v>
      </c>
      <c r="I35" s="155"/>
      <c r="J35" s="155"/>
      <c r="K35" s="49" t="s">
        <v>178</v>
      </c>
      <c r="L35" s="49" t="s">
        <v>178</v>
      </c>
      <c r="M35" s="155"/>
      <c r="N35" s="155"/>
      <c r="O35" s="155"/>
      <c r="P35" s="155"/>
      <c r="Q35" s="35">
        <f t="shared" si="3"/>
        <v>0</v>
      </c>
      <c r="R35" s="35">
        <f t="shared" si="4"/>
        <v>0</v>
      </c>
      <c r="S35" s="35">
        <f t="shared" si="5"/>
        <v>0</v>
      </c>
      <c r="T35" s="1"/>
      <c r="U35" s="1"/>
      <c r="V35" s="1"/>
      <c r="W35" s="1"/>
      <c r="X35" s="1"/>
      <c r="Y35" s="1"/>
      <c r="Z35" s="1"/>
    </row>
    <row r="36" spans="1:26" ht="18.75" customHeight="1">
      <c r="A36" s="16"/>
      <c r="B36" s="156">
        <f t="shared" si="2"/>
        <v>0</v>
      </c>
      <c r="C36" s="154"/>
      <c r="D36" s="154"/>
      <c r="E36" s="154"/>
      <c r="F36" s="154"/>
      <c r="G36" s="49" t="s">
        <v>178</v>
      </c>
      <c r="H36" s="49" t="s">
        <v>178</v>
      </c>
      <c r="I36" s="155"/>
      <c r="J36" s="155"/>
      <c r="K36" s="49" t="s">
        <v>178</v>
      </c>
      <c r="L36" s="49" t="s">
        <v>178</v>
      </c>
      <c r="M36" s="155"/>
      <c r="N36" s="155"/>
      <c r="O36" s="155"/>
      <c r="P36" s="155"/>
      <c r="Q36" s="156">
        <f t="shared" si="3"/>
        <v>0</v>
      </c>
      <c r="R36" s="156">
        <f t="shared" si="4"/>
        <v>0</v>
      </c>
      <c r="S36" s="156">
        <f t="shared" si="5"/>
        <v>0</v>
      </c>
      <c r="T36" s="1"/>
      <c r="U36" s="1"/>
      <c r="V36" s="1"/>
      <c r="W36" s="1"/>
      <c r="X36" s="1"/>
      <c r="Y36" s="1"/>
      <c r="Z36" s="1"/>
    </row>
    <row r="37" spans="1:26" ht="18.75" customHeight="1">
      <c r="A37" s="16"/>
      <c r="B37" s="156">
        <f t="shared" si="2"/>
        <v>0</v>
      </c>
      <c r="C37" s="154"/>
      <c r="D37" s="154"/>
      <c r="E37" s="154"/>
      <c r="F37" s="154"/>
      <c r="G37" s="49" t="s">
        <v>178</v>
      </c>
      <c r="H37" s="49" t="s">
        <v>178</v>
      </c>
      <c r="I37" s="155"/>
      <c r="J37" s="155"/>
      <c r="K37" s="49" t="s">
        <v>178</v>
      </c>
      <c r="L37" s="49" t="s">
        <v>178</v>
      </c>
      <c r="M37" s="155"/>
      <c r="N37" s="155"/>
      <c r="O37" s="155"/>
      <c r="P37" s="155"/>
      <c r="Q37" s="156">
        <f t="shared" si="3"/>
        <v>0</v>
      </c>
      <c r="R37" s="156">
        <f t="shared" si="4"/>
        <v>0</v>
      </c>
      <c r="S37" s="156">
        <f t="shared" si="5"/>
        <v>0</v>
      </c>
      <c r="T37" s="1"/>
      <c r="U37" s="1"/>
      <c r="V37" s="1"/>
      <c r="W37" s="1"/>
      <c r="X37" s="1"/>
      <c r="Y37" s="1"/>
      <c r="Z37" s="1"/>
    </row>
    <row r="38" spans="1:26" ht="18.75" customHeight="1">
      <c r="A38" s="16" t="s">
        <v>255</v>
      </c>
      <c r="B38" s="35">
        <f t="shared" ref="B38:S38" si="6">SUM(B29,B32,B35)</f>
        <v>0</v>
      </c>
      <c r="C38" s="35">
        <f t="shared" si="6"/>
        <v>0</v>
      </c>
      <c r="D38" s="35">
        <f t="shared" si="6"/>
        <v>0</v>
      </c>
      <c r="E38" s="35">
        <f t="shared" si="6"/>
        <v>0</v>
      </c>
      <c r="F38" s="35">
        <f t="shared" si="6"/>
        <v>0</v>
      </c>
      <c r="G38" s="35">
        <f t="shared" si="6"/>
        <v>0</v>
      </c>
      <c r="H38" s="35">
        <f t="shared" si="6"/>
        <v>0</v>
      </c>
      <c r="I38" s="35">
        <f t="shared" si="6"/>
        <v>0</v>
      </c>
      <c r="J38" s="35">
        <f t="shared" si="6"/>
        <v>0</v>
      </c>
      <c r="K38" s="35">
        <f t="shared" si="6"/>
        <v>0</v>
      </c>
      <c r="L38" s="35">
        <f t="shared" si="6"/>
        <v>0</v>
      </c>
      <c r="M38" s="35">
        <f t="shared" si="6"/>
        <v>0</v>
      </c>
      <c r="N38" s="35">
        <f t="shared" si="6"/>
        <v>0</v>
      </c>
      <c r="O38" s="35">
        <f t="shared" si="6"/>
        <v>0</v>
      </c>
      <c r="P38" s="35">
        <f t="shared" si="6"/>
        <v>0</v>
      </c>
      <c r="Q38" s="35">
        <f t="shared" si="6"/>
        <v>0</v>
      </c>
      <c r="R38" s="35">
        <f t="shared" si="6"/>
        <v>0</v>
      </c>
      <c r="S38" s="35">
        <f t="shared" si="6"/>
        <v>0</v>
      </c>
      <c r="T38" s="1"/>
      <c r="U38" s="1"/>
      <c r="V38" s="1"/>
      <c r="W38" s="1"/>
      <c r="X38" s="1"/>
      <c r="Y38" s="1"/>
      <c r="Z38" s="1"/>
    </row>
    <row r="39" spans="1:26" ht="18.75" customHeight="1">
      <c r="A39" s="18"/>
      <c r="B39" s="6"/>
      <c r="C39" s="6"/>
      <c r="D39" s="6"/>
      <c r="E39" s="6"/>
      <c r="F39" s="6"/>
      <c r="G39" s="6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8"/>
      <c r="B40" s="6"/>
      <c r="C40" s="6"/>
      <c r="D40" s="6"/>
      <c r="E40" s="6"/>
      <c r="F40" s="6"/>
      <c r="G40" s="6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240" t="s">
        <v>390</v>
      </c>
      <c r="B41" s="198"/>
      <c r="C41" s="208" t="s">
        <v>139</v>
      </c>
      <c r="D41" s="198"/>
      <c r="E41" s="198"/>
      <c r="F41" s="198"/>
      <c r="G41" s="198"/>
      <c r="H41" s="198"/>
      <c r="I41" s="198"/>
      <c r="J41" s="153"/>
      <c r="K41" s="199" t="s">
        <v>258</v>
      </c>
      <c r="L41" s="198"/>
      <c r="M41" s="19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3" t="s">
        <v>371</v>
      </c>
      <c r="B42" s="3"/>
      <c r="C42" s="199" t="s">
        <v>372</v>
      </c>
      <c r="D42" s="198"/>
      <c r="E42" s="198"/>
      <c r="F42" s="198"/>
      <c r="G42" s="198"/>
      <c r="H42" s="198"/>
      <c r="I42" s="198"/>
      <c r="J42" s="3"/>
      <c r="K42" s="199"/>
      <c r="L42" s="198"/>
      <c r="M42" s="19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8"/>
      <c r="B43" s="6"/>
      <c r="C43" s="6"/>
      <c r="D43" s="6"/>
      <c r="E43" s="6"/>
      <c r="F43" s="6"/>
      <c r="G43" s="6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8"/>
      <c r="B44" s="6"/>
      <c r="C44" s="6"/>
      <c r="D44" s="6"/>
      <c r="E44" s="6"/>
      <c r="F44" s="6"/>
      <c r="G44" s="6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8"/>
      <c r="B45" s="6"/>
      <c r="C45" s="6"/>
      <c r="D45" s="6"/>
      <c r="E45" s="6"/>
      <c r="F45" s="6"/>
      <c r="G45" s="6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8"/>
      <c r="B46" s="6"/>
      <c r="C46" s="6"/>
      <c r="D46" s="6"/>
      <c r="E46" s="6"/>
      <c r="F46" s="6"/>
      <c r="G46" s="6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8"/>
      <c r="B47" s="6"/>
      <c r="C47" s="6"/>
      <c r="D47" s="6"/>
      <c r="E47" s="6"/>
      <c r="F47" s="6"/>
      <c r="G47" s="6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8"/>
      <c r="B48" s="6"/>
      <c r="C48" s="6"/>
      <c r="D48" s="6"/>
      <c r="E48" s="6"/>
      <c r="F48" s="6"/>
      <c r="G48" s="6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8"/>
      <c r="B49" s="6"/>
      <c r="C49" s="6"/>
      <c r="D49" s="6"/>
      <c r="E49" s="6"/>
      <c r="F49" s="6"/>
      <c r="G49" s="6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8"/>
      <c r="B50" s="6"/>
      <c r="C50" s="6"/>
      <c r="D50" s="6"/>
      <c r="E50" s="6"/>
      <c r="F50" s="6"/>
      <c r="G50" s="6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8"/>
      <c r="B51" s="6"/>
      <c r="C51" s="6"/>
      <c r="D51" s="6"/>
      <c r="E51" s="6"/>
      <c r="F51" s="6"/>
      <c r="G51" s="6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8"/>
      <c r="B52" s="6"/>
      <c r="C52" s="6"/>
      <c r="D52" s="6"/>
      <c r="E52" s="6"/>
      <c r="F52" s="6"/>
      <c r="G52" s="6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8"/>
      <c r="B53" s="6"/>
      <c r="C53" s="6"/>
      <c r="D53" s="6"/>
      <c r="E53" s="6"/>
      <c r="F53" s="6"/>
      <c r="G53" s="6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8"/>
      <c r="B54" s="6"/>
      <c r="C54" s="6"/>
      <c r="D54" s="6"/>
      <c r="E54" s="6"/>
      <c r="F54" s="6"/>
      <c r="G54" s="6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8"/>
      <c r="B55" s="6"/>
      <c r="C55" s="6"/>
      <c r="D55" s="6"/>
      <c r="E55" s="6"/>
      <c r="F55" s="6"/>
      <c r="G55" s="6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8"/>
      <c r="B56" s="6"/>
      <c r="C56" s="6"/>
      <c r="D56" s="6"/>
      <c r="E56" s="6"/>
      <c r="F56" s="6"/>
      <c r="G56" s="6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8"/>
      <c r="B57" s="6"/>
      <c r="C57" s="6"/>
      <c r="D57" s="6"/>
      <c r="E57" s="6"/>
      <c r="F57" s="6"/>
      <c r="G57" s="6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8"/>
      <c r="B58" s="6"/>
      <c r="C58" s="6"/>
      <c r="D58" s="6"/>
      <c r="E58" s="6"/>
      <c r="F58" s="6"/>
      <c r="G58" s="6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8"/>
      <c r="B59" s="6"/>
      <c r="C59" s="6"/>
      <c r="D59" s="6"/>
      <c r="E59" s="6"/>
      <c r="F59" s="6"/>
      <c r="G59" s="6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8"/>
      <c r="B60" s="6"/>
      <c r="C60" s="6"/>
      <c r="D60" s="6"/>
      <c r="E60" s="6"/>
      <c r="F60" s="6"/>
      <c r="G60" s="6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8"/>
      <c r="B61" s="6"/>
      <c r="C61" s="6"/>
      <c r="D61" s="6"/>
      <c r="E61" s="6"/>
      <c r="F61" s="6"/>
      <c r="G61" s="6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8"/>
      <c r="B62" s="6"/>
      <c r="C62" s="6"/>
      <c r="D62" s="6"/>
      <c r="E62" s="6"/>
      <c r="F62" s="6"/>
      <c r="G62" s="6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8"/>
      <c r="B63" s="6"/>
      <c r="C63" s="6"/>
      <c r="D63" s="6"/>
      <c r="E63" s="6"/>
      <c r="F63" s="6"/>
      <c r="G63" s="6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8"/>
      <c r="B64" s="6"/>
      <c r="C64" s="6"/>
      <c r="D64" s="6"/>
      <c r="E64" s="6"/>
      <c r="F64" s="6"/>
      <c r="G64" s="6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8"/>
      <c r="B65" s="6"/>
      <c r="C65" s="6"/>
      <c r="D65" s="6"/>
      <c r="E65" s="6"/>
      <c r="F65" s="6"/>
      <c r="G65" s="6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8"/>
      <c r="B66" s="6"/>
      <c r="C66" s="6"/>
      <c r="D66" s="6"/>
      <c r="E66" s="6"/>
      <c r="F66" s="6"/>
      <c r="G66" s="6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8"/>
      <c r="B67" s="6"/>
      <c r="C67" s="6"/>
      <c r="D67" s="6"/>
      <c r="E67" s="6"/>
      <c r="F67" s="6"/>
      <c r="G67" s="6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8"/>
      <c r="B68" s="6"/>
      <c r="C68" s="6"/>
      <c r="D68" s="6"/>
      <c r="E68" s="6"/>
      <c r="F68" s="6"/>
      <c r="G68" s="6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8"/>
      <c r="B69" s="6"/>
      <c r="C69" s="6"/>
      <c r="D69" s="6"/>
      <c r="E69" s="6"/>
      <c r="F69" s="6"/>
      <c r="G69" s="6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8"/>
      <c r="B70" s="6"/>
      <c r="C70" s="6"/>
      <c r="D70" s="6"/>
      <c r="E70" s="6"/>
      <c r="F70" s="6"/>
      <c r="G70" s="6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8"/>
      <c r="B71" s="6"/>
      <c r="C71" s="6"/>
      <c r="D71" s="6"/>
      <c r="E71" s="6"/>
      <c r="F71" s="6"/>
      <c r="G71" s="6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8"/>
      <c r="B72" s="6"/>
      <c r="C72" s="6"/>
      <c r="D72" s="6"/>
      <c r="E72" s="6"/>
      <c r="F72" s="6"/>
      <c r="G72" s="6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8"/>
      <c r="B73" s="6"/>
      <c r="C73" s="6"/>
      <c r="D73" s="6"/>
      <c r="E73" s="6"/>
      <c r="F73" s="6"/>
      <c r="G73" s="6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8"/>
      <c r="B74" s="6"/>
      <c r="C74" s="6"/>
      <c r="D74" s="6"/>
      <c r="E74" s="6"/>
      <c r="F74" s="6"/>
      <c r="G74" s="6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8"/>
      <c r="B75" s="6"/>
      <c r="C75" s="6"/>
      <c r="D75" s="6"/>
      <c r="E75" s="6"/>
      <c r="F75" s="6"/>
      <c r="G75" s="6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8"/>
      <c r="B76" s="6"/>
      <c r="C76" s="6"/>
      <c r="D76" s="6"/>
      <c r="E76" s="6"/>
      <c r="F76" s="6"/>
      <c r="G76" s="6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8"/>
      <c r="B77" s="6"/>
      <c r="C77" s="6"/>
      <c r="D77" s="6"/>
      <c r="E77" s="6"/>
      <c r="F77" s="6"/>
      <c r="G77" s="6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8"/>
      <c r="B78" s="6"/>
      <c r="C78" s="6"/>
      <c r="D78" s="6"/>
      <c r="E78" s="6"/>
      <c r="F78" s="6"/>
      <c r="G78" s="6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8"/>
      <c r="B79" s="6"/>
      <c r="C79" s="6"/>
      <c r="D79" s="6"/>
      <c r="E79" s="6"/>
      <c r="F79" s="6"/>
      <c r="G79" s="6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8"/>
      <c r="B80" s="6"/>
      <c r="C80" s="6"/>
      <c r="D80" s="6"/>
      <c r="E80" s="6"/>
      <c r="F80" s="6"/>
      <c r="G80" s="6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8"/>
      <c r="B81" s="6"/>
      <c r="C81" s="6"/>
      <c r="D81" s="6"/>
      <c r="E81" s="6"/>
      <c r="F81" s="6"/>
      <c r="G81" s="6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8"/>
      <c r="B82" s="6"/>
      <c r="C82" s="6"/>
      <c r="D82" s="6"/>
      <c r="E82" s="6"/>
      <c r="F82" s="6"/>
      <c r="G82" s="6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8"/>
      <c r="B83" s="6"/>
      <c r="C83" s="6"/>
      <c r="D83" s="6"/>
      <c r="E83" s="6"/>
      <c r="F83" s="6"/>
      <c r="G83" s="6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8"/>
      <c r="B84" s="6"/>
      <c r="C84" s="6"/>
      <c r="D84" s="6"/>
      <c r="E84" s="6"/>
      <c r="F84" s="6"/>
      <c r="G84" s="6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8"/>
      <c r="B85" s="6"/>
      <c r="C85" s="6"/>
      <c r="D85" s="6"/>
      <c r="E85" s="6"/>
      <c r="F85" s="6"/>
      <c r="G85" s="6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8"/>
      <c r="B86" s="6"/>
      <c r="C86" s="6"/>
      <c r="D86" s="6"/>
      <c r="E86" s="6"/>
      <c r="F86" s="6"/>
      <c r="G86" s="6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8"/>
      <c r="B87" s="6"/>
      <c r="C87" s="6"/>
      <c r="D87" s="6"/>
      <c r="E87" s="6"/>
      <c r="F87" s="6"/>
      <c r="G87" s="6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8"/>
      <c r="B88" s="6"/>
      <c r="C88" s="6"/>
      <c r="D88" s="6"/>
      <c r="E88" s="6"/>
      <c r="F88" s="6"/>
      <c r="G88" s="6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8"/>
      <c r="B89" s="6"/>
      <c r="C89" s="6"/>
      <c r="D89" s="6"/>
      <c r="E89" s="6"/>
      <c r="F89" s="6"/>
      <c r="G89" s="6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8"/>
      <c r="B90" s="6"/>
      <c r="C90" s="6"/>
      <c r="D90" s="6"/>
      <c r="E90" s="6"/>
      <c r="F90" s="6"/>
      <c r="G90" s="6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8"/>
      <c r="B91" s="6"/>
      <c r="C91" s="6"/>
      <c r="D91" s="6"/>
      <c r="E91" s="6"/>
      <c r="F91" s="6"/>
      <c r="G91" s="6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8"/>
      <c r="B92" s="6"/>
      <c r="C92" s="6"/>
      <c r="D92" s="6"/>
      <c r="E92" s="6"/>
      <c r="F92" s="6"/>
      <c r="G92" s="6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8"/>
      <c r="B93" s="6"/>
      <c r="C93" s="6"/>
      <c r="D93" s="6"/>
      <c r="E93" s="6"/>
      <c r="F93" s="6"/>
      <c r="G93" s="6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8"/>
      <c r="B94" s="6"/>
      <c r="C94" s="6"/>
      <c r="D94" s="6"/>
      <c r="E94" s="6"/>
      <c r="F94" s="6"/>
      <c r="G94" s="6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8"/>
      <c r="B95" s="6"/>
      <c r="C95" s="6"/>
      <c r="D95" s="6"/>
      <c r="E95" s="6"/>
      <c r="F95" s="6"/>
      <c r="G95" s="6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8"/>
      <c r="B96" s="6"/>
      <c r="C96" s="6"/>
      <c r="D96" s="6"/>
      <c r="E96" s="6"/>
      <c r="F96" s="6"/>
      <c r="G96" s="6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8"/>
      <c r="B97" s="6"/>
      <c r="C97" s="6"/>
      <c r="D97" s="6"/>
      <c r="E97" s="6"/>
      <c r="F97" s="6"/>
      <c r="G97" s="6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8"/>
      <c r="B98" s="6"/>
      <c r="C98" s="6"/>
      <c r="D98" s="6"/>
      <c r="E98" s="6"/>
      <c r="F98" s="6"/>
      <c r="G98" s="6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8"/>
      <c r="B99" s="6"/>
      <c r="C99" s="6"/>
      <c r="D99" s="6"/>
      <c r="E99" s="6"/>
      <c r="F99" s="6"/>
      <c r="G99" s="6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8"/>
      <c r="B100" s="6"/>
      <c r="C100" s="6"/>
      <c r="D100" s="6"/>
      <c r="E100" s="6"/>
      <c r="F100" s="6"/>
      <c r="G100" s="6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8"/>
      <c r="B101" s="6"/>
      <c r="C101" s="6"/>
      <c r="D101" s="6"/>
      <c r="E101" s="6"/>
      <c r="F101" s="6"/>
      <c r="G101" s="6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8"/>
      <c r="B102" s="6"/>
      <c r="C102" s="6"/>
      <c r="D102" s="6"/>
      <c r="E102" s="6"/>
      <c r="F102" s="6"/>
      <c r="G102" s="6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8"/>
      <c r="B103" s="6"/>
      <c r="C103" s="6"/>
      <c r="D103" s="6"/>
      <c r="E103" s="6"/>
      <c r="F103" s="6"/>
      <c r="G103" s="6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8"/>
      <c r="B104" s="6"/>
      <c r="C104" s="6"/>
      <c r="D104" s="6"/>
      <c r="E104" s="6"/>
      <c r="F104" s="6"/>
      <c r="G104" s="6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8"/>
      <c r="B105" s="6"/>
      <c r="C105" s="6"/>
      <c r="D105" s="6"/>
      <c r="E105" s="6"/>
      <c r="F105" s="6"/>
      <c r="G105" s="6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8"/>
      <c r="B106" s="6"/>
      <c r="C106" s="6"/>
      <c r="D106" s="6"/>
      <c r="E106" s="6"/>
      <c r="F106" s="6"/>
      <c r="G106" s="6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8"/>
      <c r="B107" s="6"/>
      <c r="C107" s="6"/>
      <c r="D107" s="6"/>
      <c r="E107" s="6"/>
      <c r="F107" s="6"/>
      <c r="G107" s="6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8"/>
      <c r="B108" s="6"/>
      <c r="C108" s="6"/>
      <c r="D108" s="6"/>
      <c r="E108" s="6"/>
      <c r="F108" s="6"/>
      <c r="G108" s="6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8"/>
      <c r="B109" s="6"/>
      <c r="C109" s="6"/>
      <c r="D109" s="6"/>
      <c r="E109" s="6"/>
      <c r="F109" s="6"/>
      <c r="G109" s="6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8"/>
      <c r="B110" s="6"/>
      <c r="C110" s="6"/>
      <c r="D110" s="6"/>
      <c r="E110" s="6"/>
      <c r="F110" s="6"/>
      <c r="G110" s="6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8"/>
      <c r="B111" s="6"/>
      <c r="C111" s="6"/>
      <c r="D111" s="6"/>
      <c r="E111" s="6"/>
      <c r="F111" s="6"/>
      <c r="G111" s="6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8"/>
      <c r="B112" s="6"/>
      <c r="C112" s="6"/>
      <c r="D112" s="6"/>
      <c r="E112" s="6"/>
      <c r="F112" s="6"/>
      <c r="G112" s="6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8"/>
      <c r="B113" s="6"/>
      <c r="C113" s="6"/>
      <c r="D113" s="6"/>
      <c r="E113" s="6"/>
      <c r="F113" s="6"/>
      <c r="G113" s="6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8"/>
      <c r="B114" s="6"/>
      <c r="C114" s="6"/>
      <c r="D114" s="6"/>
      <c r="E114" s="6"/>
      <c r="F114" s="6"/>
      <c r="G114" s="6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8"/>
      <c r="B115" s="6"/>
      <c r="C115" s="6"/>
      <c r="D115" s="6"/>
      <c r="E115" s="6"/>
      <c r="F115" s="6"/>
      <c r="G115" s="6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8"/>
      <c r="B116" s="6"/>
      <c r="C116" s="6"/>
      <c r="D116" s="6"/>
      <c r="E116" s="6"/>
      <c r="F116" s="6"/>
      <c r="G116" s="6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8"/>
      <c r="B117" s="6"/>
      <c r="C117" s="6"/>
      <c r="D117" s="6"/>
      <c r="E117" s="6"/>
      <c r="F117" s="6"/>
      <c r="G117" s="6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8"/>
      <c r="B118" s="6"/>
      <c r="C118" s="6"/>
      <c r="D118" s="6"/>
      <c r="E118" s="6"/>
      <c r="F118" s="6"/>
      <c r="G118" s="6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8"/>
      <c r="B119" s="6"/>
      <c r="C119" s="6"/>
      <c r="D119" s="6"/>
      <c r="E119" s="6"/>
      <c r="F119" s="6"/>
      <c r="G119" s="6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8"/>
      <c r="B120" s="6"/>
      <c r="C120" s="6"/>
      <c r="D120" s="6"/>
      <c r="E120" s="6"/>
      <c r="F120" s="6"/>
      <c r="G120" s="6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8"/>
      <c r="B121" s="6"/>
      <c r="C121" s="6"/>
      <c r="D121" s="6"/>
      <c r="E121" s="6"/>
      <c r="F121" s="6"/>
      <c r="G121" s="6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8"/>
      <c r="B122" s="6"/>
      <c r="C122" s="6"/>
      <c r="D122" s="6"/>
      <c r="E122" s="6"/>
      <c r="F122" s="6"/>
      <c r="G122" s="6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8"/>
      <c r="B123" s="6"/>
      <c r="C123" s="6"/>
      <c r="D123" s="6"/>
      <c r="E123" s="6"/>
      <c r="F123" s="6"/>
      <c r="G123" s="6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8"/>
      <c r="B124" s="6"/>
      <c r="C124" s="6"/>
      <c r="D124" s="6"/>
      <c r="E124" s="6"/>
      <c r="F124" s="6"/>
      <c r="G124" s="6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8"/>
      <c r="B125" s="6"/>
      <c r="C125" s="6"/>
      <c r="D125" s="6"/>
      <c r="E125" s="6"/>
      <c r="F125" s="6"/>
      <c r="G125" s="6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8"/>
      <c r="B126" s="6"/>
      <c r="C126" s="6"/>
      <c r="D126" s="6"/>
      <c r="E126" s="6"/>
      <c r="F126" s="6"/>
      <c r="G126" s="6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8"/>
      <c r="B127" s="6"/>
      <c r="C127" s="6"/>
      <c r="D127" s="6"/>
      <c r="E127" s="6"/>
      <c r="F127" s="6"/>
      <c r="G127" s="6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8"/>
      <c r="B128" s="6"/>
      <c r="C128" s="6"/>
      <c r="D128" s="6"/>
      <c r="E128" s="6"/>
      <c r="F128" s="6"/>
      <c r="G128" s="6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8"/>
      <c r="B129" s="6"/>
      <c r="C129" s="6"/>
      <c r="D129" s="6"/>
      <c r="E129" s="6"/>
      <c r="F129" s="6"/>
      <c r="G129" s="6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8"/>
      <c r="B130" s="6"/>
      <c r="C130" s="6"/>
      <c r="D130" s="6"/>
      <c r="E130" s="6"/>
      <c r="F130" s="6"/>
      <c r="G130" s="6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8"/>
      <c r="B131" s="6"/>
      <c r="C131" s="6"/>
      <c r="D131" s="6"/>
      <c r="E131" s="6"/>
      <c r="F131" s="6"/>
      <c r="G131" s="6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8"/>
      <c r="B132" s="6"/>
      <c r="C132" s="6"/>
      <c r="D132" s="6"/>
      <c r="E132" s="6"/>
      <c r="F132" s="6"/>
      <c r="G132" s="6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8"/>
      <c r="B133" s="6"/>
      <c r="C133" s="6"/>
      <c r="D133" s="6"/>
      <c r="E133" s="6"/>
      <c r="F133" s="6"/>
      <c r="G133" s="6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8"/>
      <c r="B134" s="6"/>
      <c r="C134" s="6"/>
      <c r="D134" s="6"/>
      <c r="E134" s="6"/>
      <c r="F134" s="6"/>
      <c r="G134" s="6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8"/>
      <c r="B135" s="6"/>
      <c r="C135" s="6"/>
      <c r="D135" s="6"/>
      <c r="E135" s="6"/>
      <c r="F135" s="6"/>
      <c r="G135" s="6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8"/>
      <c r="B136" s="6"/>
      <c r="C136" s="6"/>
      <c r="D136" s="6"/>
      <c r="E136" s="6"/>
      <c r="F136" s="6"/>
      <c r="G136" s="6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8"/>
      <c r="B137" s="6"/>
      <c r="C137" s="6"/>
      <c r="D137" s="6"/>
      <c r="E137" s="6"/>
      <c r="F137" s="6"/>
      <c r="G137" s="6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8"/>
      <c r="B138" s="6"/>
      <c r="C138" s="6"/>
      <c r="D138" s="6"/>
      <c r="E138" s="6"/>
      <c r="F138" s="6"/>
      <c r="G138" s="6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8"/>
      <c r="B139" s="6"/>
      <c r="C139" s="6"/>
      <c r="D139" s="6"/>
      <c r="E139" s="6"/>
      <c r="F139" s="6"/>
      <c r="G139" s="6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8"/>
      <c r="B140" s="6"/>
      <c r="C140" s="6"/>
      <c r="D140" s="6"/>
      <c r="E140" s="6"/>
      <c r="F140" s="6"/>
      <c r="G140" s="6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8"/>
      <c r="B141" s="6"/>
      <c r="C141" s="6"/>
      <c r="D141" s="6"/>
      <c r="E141" s="6"/>
      <c r="F141" s="6"/>
      <c r="G141" s="6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8"/>
      <c r="B142" s="6"/>
      <c r="C142" s="6"/>
      <c r="D142" s="6"/>
      <c r="E142" s="6"/>
      <c r="F142" s="6"/>
      <c r="G142" s="6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8"/>
      <c r="B143" s="6"/>
      <c r="C143" s="6"/>
      <c r="D143" s="6"/>
      <c r="E143" s="6"/>
      <c r="F143" s="6"/>
      <c r="G143" s="6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8"/>
      <c r="B144" s="6"/>
      <c r="C144" s="6"/>
      <c r="D144" s="6"/>
      <c r="E144" s="6"/>
      <c r="F144" s="6"/>
      <c r="G144" s="6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8"/>
      <c r="B145" s="6"/>
      <c r="C145" s="6"/>
      <c r="D145" s="6"/>
      <c r="E145" s="6"/>
      <c r="F145" s="6"/>
      <c r="G145" s="6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8"/>
      <c r="B146" s="6"/>
      <c r="C146" s="6"/>
      <c r="D146" s="6"/>
      <c r="E146" s="6"/>
      <c r="F146" s="6"/>
      <c r="G146" s="6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8"/>
      <c r="B147" s="6"/>
      <c r="C147" s="6"/>
      <c r="D147" s="6"/>
      <c r="E147" s="6"/>
      <c r="F147" s="6"/>
      <c r="G147" s="6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8"/>
      <c r="B148" s="6"/>
      <c r="C148" s="6"/>
      <c r="D148" s="6"/>
      <c r="E148" s="6"/>
      <c r="F148" s="6"/>
      <c r="G148" s="6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8"/>
      <c r="B149" s="6"/>
      <c r="C149" s="6"/>
      <c r="D149" s="6"/>
      <c r="E149" s="6"/>
      <c r="F149" s="6"/>
      <c r="G149" s="6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8"/>
      <c r="B150" s="6"/>
      <c r="C150" s="6"/>
      <c r="D150" s="6"/>
      <c r="E150" s="6"/>
      <c r="F150" s="6"/>
      <c r="G150" s="6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8"/>
      <c r="B151" s="6"/>
      <c r="C151" s="6"/>
      <c r="D151" s="6"/>
      <c r="E151" s="6"/>
      <c r="F151" s="6"/>
      <c r="G151" s="6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8"/>
      <c r="B152" s="6"/>
      <c r="C152" s="6"/>
      <c r="D152" s="6"/>
      <c r="E152" s="6"/>
      <c r="F152" s="6"/>
      <c r="G152" s="6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8"/>
      <c r="B153" s="6"/>
      <c r="C153" s="6"/>
      <c r="D153" s="6"/>
      <c r="E153" s="6"/>
      <c r="F153" s="6"/>
      <c r="G153" s="6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8"/>
      <c r="B154" s="6"/>
      <c r="C154" s="6"/>
      <c r="D154" s="6"/>
      <c r="E154" s="6"/>
      <c r="F154" s="6"/>
      <c r="G154" s="6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8"/>
      <c r="B155" s="6"/>
      <c r="C155" s="6"/>
      <c r="D155" s="6"/>
      <c r="E155" s="6"/>
      <c r="F155" s="6"/>
      <c r="G155" s="6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8"/>
      <c r="B156" s="6"/>
      <c r="C156" s="6"/>
      <c r="D156" s="6"/>
      <c r="E156" s="6"/>
      <c r="F156" s="6"/>
      <c r="G156" s="6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8"/>
      <c r="B157" s="6"/>
      <c r="C157" s="6"/>
      <c r="D157" s="6"/>
      <c r="E157" s="6"/>
      <c r="F157" s="6"/>
      <c r="G157" s="6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8"/>
      <c r="B158" s="6"/>
      <c r="C158" s="6"/>
      <c r="D158" s="6"/>
      <c r="E158" s="6"/>
      <c r="F158" s="6"/>
      <c r="G158" s="6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8"/>
      <c r="B159" s="6"/>
      <c r="C159" s="6"/>
      <c r="D159" s="6"/>
      <c r="E159" s="6"/>
      <c r="F159" s="6"/>
      <c r="G159" s="6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8"/>
      <c r="B160" s="6"/>
      <c r="C160" s="6"/>
      <c r="D160" s="6"/>
      <c r="E160" s="6"/>
      <c r="F160" s="6"/>
      <c r="G160" s="6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8"/>
      <c r="B161" s="6"/>
      <c r="C161" s="6"/>
      <c r="D161" s="6"/>
      <c r="E161" s="6"/>
      <c r="F161" s="6"/>
      <c r="G161" s="6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8"/>
      <c r="B162" s="6"/>
      <c r="C162" s="6"/>
      <c r="D162" s="6"/>
      <c r="E162" s="6"/>
      <c r="F162" s="6"/>
      <c r="G162" s="6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8"/>
      <c r="B163" s="6"/>
      <c r="C163" s="6"/>
      <c r="D163" s="6"/>
      <c r="E163" s="6"/>
      <c r="F163" s="6"/>
      <c r="G163" s="6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8"/>
      <c r="B164" s="6"/>
      <c r="C164" s="6"/>
      <c r="D164" s="6"/>
      <c r="E164" s="6"/>
      <c r="F164" s="6"/>
      <c r="G164" s="6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8"/>
      <c r="B165" s="6"/>
      <c r="C165" s="6"/>
      <c r="D165" s="6"/>
      <c r="E165" s="6"/>
      <c r="F165" s="6"/>
      <c r="G165" s="6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8"/>
      <c r="B166" s="6"/>
      <c r="C166" s="6"/>
      <c r="D166" s="6"/>
      <c r="E166" s="6"/>
      <c r="F166" s="6"/>
      <c r="G166" s="6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8"/>
      <c r="B167" s="6"/>
      <c r="C167" s="6"/>
      <c r="D167" s="6"/>
      <c r="E167" s="6"/>
      <c r="F167" s="6"/>
      <c r="G167" s="6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8"/>
      <c r="B168" s="6"/>
      <c r="C168" s="6"/>
      <c r="D168" s="6"/>
      <c r="E168" s="6"/>
      <c r="F168" s="6"/>
      <c r="G168" s="6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8"/>
      <c r="B169" s="6"/>
      <c r="C169" s="6"/>
      <c r="D169" s="6"/>
      <c r="E169" s="6"/>
      <c r="F169" s="6"/>
      <c r="G169" s="6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8"/>
      <c r="B170" s="6"/>
      <c r="C170" s="6"/>
      <c r="D170" s="6"/>
      <c r="E170" s="6"/>
      <c r="F170" s="6"/>
      <c r="G170" s="6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8"/>
      <c r="B171" s="6"/>
      <c r="C171" s="6"/>
      <c r="D171" s="6"/>
      <c r="E171" s="6"/>
      <c r="F171" s="6"/>
      <c r="G171" s="6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8"/>
      <c r="B172" s="6"/>
      <c r="C172" s="6"/>
      <c r="D172" s="6"/>
      <c r="E172" s="6"/>
      <c r="F172" s="6"/>
      <c r="G172" s="6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8"/>
      <c r="B173" s="6"/>
      <c r="C173" s="6"/>
      <c r="D173" s="6"/>
      <c r="E173" s="6"/>
      <c r="F173" s="6"/>
      <c r="G173" s="6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8"/>
      <c r="B174" s="6"/>
      <c r="C174" s="6"/>
      <c r="D174" s="6"/>
      <c r="E174" s="6"/>
      <c r="F174" s="6"/>
      <c r="G174" s="6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8"/>
      <c r="B175" s="6"/>
      <c r="C175" s="6"/>
      <c r="D175" s="6"/>
      <c r="E175" s="6"/>
      <c r="F175" s="6"/>
      <c r="G175" s="6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8"/>
      <c r="B176" s="6"/>
      <c r="C176" s="6"/>
      <c r="D176" s="6"/>
      <c r="E176" s="6"/>
      <c r="F176" s="6"/>
      <c r="G176" s="6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8"/>
      <c r="B177" s="6"/>
      <c r="C177" s="6"/>
      <c r="D177" s="6"/>
      <c r="E177" s="6"/>
      <c r="F177" s="6"/>
      <c r="G177" s="6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8"/>
      <c r="B178" s="6"/>
      <c r="C178" s="6"/>
      <c r="D178" s="6"/>
      <c r="E178" s="6"/>
      <c r="F178" s="6"/>
      <c r="G178" s="6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8"/>
      <c r="B179" s="6"/>
      <c r="C179" s="6"/>
      <c r="D179" s="6"/>
      <c r="E179" s="6"/>
      <c r="F179" s="6"/>
      <c r="G179" s="6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8"/>
      <c r="B180" s="6"/>
      <c r="C180" s="6"/>
      <c r="D180" s="6"/>
      <c r="E180" s="6"/>
      <c r="F180" s="6"/>
      <c r="G180" s="6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8"/>
      <c r="B181" s="6"/>
      <c r="C181" s="6"/>
      <c r="D181" s="6"/>
      <c r="E181" s="6"/>
      <c r="F181" s="6"/>
      <c r="G181" s="6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8"/>
      <c r="B182" s="6"/>
      <c r="C182" s="6"/>
      <c r="D182" s="6"/>
      <c r="E182" s="6"/>
      <c r="F182" s="6"/>
      <c r="G182" s="6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8"/>
      <c r="B183" s="6"/>
      <c r="C183" s="6"/>
      <c r="D183" s="6"/>
      <c r="E183" s="6"/>
      <c r="F183" s="6"/>
      <c r="G183" s="6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6"/>
      <c r="C184" s="6"/>
      <c r="D184" s="6"/>
      <c r="E184" s="6"/>
      <c r="F184" s="6"/>
      <c r="G184" s="6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6"/>
      <c r="C185" s="6"/>
      <c r="D185" s="6"/>
      <c r="E185" s="6"/>
      <c r="F185" s="6"/>
      <c r="G185" s="6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6"/>
      <c r="C186" s="6"/>
      <c r="D186" s="6"/>
      <c r="E186" s="6"/>
      <c r="F186" s="6"/>
      <c r="G186" s="6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6"/>
      <c r="C187" s="6"/>
      <c r="D187" s="6"/>
      <c r="E187" s="6"/>
      <c r="F187" s="6"/>
      <c r="G187" s="6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6"/>
      <c r="C188" s="6"/>
      <c r="D188" s="6"/>
      <c r="E188" s="6"/>
      <c r="F188" s="6"/>
      <c r="G188" s="6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6"/>
      <c r="C189" s="6"/>
      <c r="D189" s="6"/>
      <c r="E189" s="6"/>
      <c r="F189" s="6"/>
      <c r="G189" s="6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6"/>
      <c r="C190" s="6"/>
      <c r="D190" s="6"/>
      <c r="E190" s="6"/>
      <c r="F190" s="6"/>
      <c r="G190" s="6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6"/>
      <c r="C191" s="6"/>
      <c r="D191" s="6"/>
      <c r="E191" s="6"/>
      <c r="F191" s="6"/>
      <c r="G191" s="6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6"/>
      <c r="C192" s="6"/>
      <c r="D192" s="6"/>
      <c r="E192" s="6"/>
      <c r="F192" s="6"/>
      <c r="G192" s="6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6"/>
      <c r="C193" s="6"/>
      <c r="D193" s="6"/>
      <c r="E193" s="6"/>
      <c r="F193" s="6"/>
      <c r="G193" s="6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6"/>
      <c r="C194" s="6"/>
      <c r="D194" s="6"/>
      <c r="E194" s="6"/>
      <c r="F194" s="6"/>
      <c r="G194" s="6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6"/>
      <c r="C195" s="6"/>
      <c r="D195" s="6"/>
      <c r="E195" s="6"/>
      <c r="F195" s="6"/>
      <c r="G195" s="6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6"/>
      <c r="C196" s="6"/>
      <c r="D196" s="6"/>
      <c r="E196" s="6"/>
      <c r="F196" s="6"/>
      <c r="G196" s="6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6"/>
      <c r="C197" s="6"/>
      <c r="D197" s="6"/>
      <c r="E197" s="6"/>
      <c r="F197" s="6"/>
      <c r="G197" s="6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6"/>
      <c r="C198" s="6"/>
      <c r="D198" s="6"/>
      <c r="E198" s="6"/>
      <c r="F198" s="6"/>
      <c r="G198" s="6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6"/>
      <c r="C199" s="6"/>
      <c r="D199" s="6"/>
      <c r="E199" s="6"/>
      <c r="F199" s="6"/>
      <c r="G199" s="6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6"/>
      <c r="C200" s="6"/>
      <c r="D200" s="6"/>
      <c r="E200" s="6"/>
      <c r="F200" s="6"/>
      <c r="G200" s="6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6"/>
      <c r="C201" s="6"/>
      <c r="D201" s="6"/>
      <c r="E201" s="6"/>
      <c r="F201" s="6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6"/>
      <c r="C202" s="6"/>
      <c r="D202" s="6"/>
      <c r="E202" s="6"/>
      <c r="F202" s="6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6"/>
      <c r="C203" s="6"/>
      <c r="D203" s="6"/>
      <c r="E203" s="6"/>
      <c r="F203" s="6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6"/>
      <c r="C204" s="6"/>
      <c r="D204" s="6"/>
      <c r="E204" s="6"/>
      <c r="F204" s="6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6"/>
      <c r="C205" s="6"/>
      <c r="D205" s="6"/>
      <c r="E205" s="6"/>
      <c r="F205" s="6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6"/>
      <c r="C206" s="6"/>
      <c r="D206" s="6"/>
      <c r="E206" s="6"/>
      <c r="F206" s="6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6"/>
      <c r="C207" s="6"/>
      <c r="D207" s="6"/>
      <c r="E207" s="6"/>
      <c r="F207" s="6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6"/>
      <c r="C208" s="6"/>
      <c r="D208" s="6"/>
      <c r="E208" s="6"/>
      <c r="F208" s="6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6"/>
      <c r="C209" s="6"/>
      <c r="D209" s="6"/>
      <c r="E209" s="6"/>
      <c r="F209" s="6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6"/>
      <c r="C210" s="6"/>
      <c r="D210" s="6"/>
      <c r="E210" s="6"/>
      <c r="F210" s="6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6"/>
      <c r="C211" s="6"/>
      <c r="D211" s="6"/>
      <c r="E211" s="6"/>
      <c r="F211" s="6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6"/>
      <c r="C212" s="6"/>
      <c r="D212" s="6"/>
      <c r="E212" s="6"/>
      <c r="F212" s="6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6"/>
      <c r="C213" s="6"/>
      <c r="D213" s="6"/>
      <c r="E213" s="6"/>
      <c r="F213" s="6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6"/>
      <c r="C214" s="6"/>
      <c r="D214" s="6"/>
      <c r="E214" s="6"/>
      <c r="F214" s="6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6"/>
      <c r="C215" s="6"/>
      <c r="D215" s="6"/>
      <c r="E215" s="6"/>
      <c r="F215" s="6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6"/>
      <c r="C216" s="6"/>
      <c r="D216" s="6"/>
      <c r="E216" s="6"/>
      <c r="F216" s="6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6"/>
      <c r="C217" s="6"/>
      <c r="D217" s="6"/>
      <c r="E217" s="6"/>
      <c r="F217" s="6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6"/>
      <c r="C218" s="6"/>
      <c r="D218" s="6"/>
      <c r="E218" s="6"/>
      <c r="F218" s="6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6"/>
      <c r="C219" s="6"/>
      <c r="D219" s="6"/>
      <c r="E219" s="6"/>
      <c r="F219" s="6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6"/>
      <c r="C220" s="6"/>
      <c r="D220" s="6"/>
      <c r="E220" s="6"/>
      <c r="F220" s="6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6"/>
      <c r="C221" s="6"/>
      <c r="D221" s="6"/>
      <c r="E221" s="6"/>
      <c r="F221" s="6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6"/>
      <c r="C222" s="6"/>
      <c r="D222" s="6"/>
      <c r="E222" s="6"/>
      <c r="F222" s="6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6"/>
      <c r="C223" s="6"/>
      <c r="D223" s="6"/>
      <c r="E223" s="6"/>
      <c r="F223" s="6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6"/>
      <c r="C224" s="6"/>
      <c r="D224" s="6"/>
      <c r="E224" s="6"/>
      <c r="F224" s="6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6"/>
      <c r="C225" s="6"/>
      <c r="D225" s="6"/>
      <c r="E225" s="6"/>
      <c r="F225" s="6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6"/>
      <c r="C226" s="6"/>
      <c r="D226" s="6"/>
      <c r="E226" s="6"/>
      <c r="F226" s="6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6"/>
      <c r="C227" s="6"/>
      <c r="D227" s="6"/>
      <c r="E227" s="6"/>
      <c r="F227" s="6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6"/>
      <c r="C228" s="6"/>
      <c r="D228" s="6"/>
      <c r="E228" s="6"/>
      <c r="F228" s="6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6"/>
      <c r="C229" s="6"/>
      <c r="D229" s="6"/>
      <c r="E229" s="6"/>
      <c r="F229" s="6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6"/>
      <c r="C230" s="6"/>
      <c r="D230" s="6"/>
      <c r="E230" s="6"/>
      <c r="F230" s="6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6"/>
      <c r="C231" s="6"/>
      <c r="D231" s="6"/>
      <c r="E231" s="6"/>
      <c r="F231" s="6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6"/>
      <c r="C232" s="6"/>
      <c r="D232" s="6"/>
      <c r="E232" s="6"/>
      <c r="F232" s="6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6"/>
      <c r="C233" s="6"/>
      <c r="D233" s="6"/>
      <c r="E233" s="6"/>
      <c r="F233" s="6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6"/>
      <c r="C234" s="6"/>
      <c r="D234" s="6"/>
      <c r="E234" s="6"/>
      <c r="F234" s="6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6"/>
      <c r="C235" s="6"/>
      <c r="D235" s="6"/>
      <c r="E235" s="6"/>
      <c r="F235" s="6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6"/>
      <c r="C236" s="6"/>
      <c r="D236" s="6"/>
      <c r="E236" s="6"/>
      <c r="F236" s="6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6"/>
      <c r="C237" s="6"/>
      <c r="D237" s="6"/>
      <c r="E237" s="6"/>
      <c r="F237" s="6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6"/>
      <c r="C238" s="6"/>
      <c r="D238" s="6"/>
      <c r="E238" s="6"/>
      <c r="F238" s="6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6"/>
      <c r="C239" s="6"/>
      <c r="D239" s="6"/>
      <c r="E239" s="6"/>
      <c r="F239" s="6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6"/>
      <c r="C240" s="6"/>
      <c r="D240" s="6"/>
      <c r="E240" s="6"/>
      <c r="F240" s="6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6"/>
      <c r="C241" s="6"/>
      <c r="D241" s="6"/>
      <c r="E241" s="6"/>
      <c r="F241" s="6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6"/>
      <c r="C242" s="6"/>
      <c r="D242" s="6"/>
      <c r="E242" s="6"/>
      <c r="F242" s="6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6"/>
      <c r="C243" s="6"/>
      <c r="D243" s="6"/>
      <c r="E243" s="6"/>
      <c r="F243" s="6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6"/>
      <c r="C244" s="6"/>
      <c r="D244" s="6"/>
      <c r="E244" s="6"/>
      <c r="F244" s="6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6"/>
      <c r="C245" s="6"/>
      <c r="D245" s="6"/>
      <c r="E245" s="6"/>
      <c r="F245" s="6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6"/>
      <c r="C246" s="6"/>
      <c r="D246" s="6"/>
      <c r="E246" s="6"/>
      <c r="F246" s="6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6"/>
      <c r="C247" s="6"/>
      <c r="D247" s="6"/>
      <c r="E247" s="6"/>
      <c r="F247" s="6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6"/>
      <c r="C248" s="6"/>
      <c r="D248" s="6"/>
      <c r="E248" s="6"/>
      <c r="F248" s="6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6"/>
      <c r="C249" s="6"/>
      <c r="D249" s="6"/>
      <c r="E249" s="6"/>
      <c r="F249" s="6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6"/>
      <c r="C250" s="6"/>
      <c r="D250" s="6"/>
      <c r="E250" s="6"/>
      <c r="F250" s="6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6"/>
      <c r="C251" s="6"/>
      <c r="D251" s="6"/>
      <c r="E251" s="6"/>
      <c r="F251" s="6"/>
      <c r="G251" s="6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6"/>
      <c r="C252" s="6"/>
      <c r="D252" s="6"/>
      <c r="E252" s="6"/>
      <c r="F252" s="6"/>
      <c r="G252" s="6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6"/>
      <c r="C253" s="6"/>
      <c r="D253" s="6"/>
      <c r="E253" s="6"/>
      <c r="F253" s="6"/>
      <c r="G253" s="6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6"/>
      <c r="C254" s="6"/>
      <c r="D254" s="6"/>
      <c r="E254" s="6"/>
      <c r="F254" s="6"/>
      <c r="G254" s="6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6"/>
      <c r="C255" s="6"/>
      <c r="D255" s="6"/>
      <c r="E255" s="6"/>
      <c r="F255" s="6"/>
      <c r="G255" s="6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6"/>
      <c r="C256" s="6"/>
      <c r="D256" s="6"/>
      <c r="E256" s="6"/>
      <c r="F256" s="6"/>
      <c r="G256" s="6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6"/>
      <c r="C257" s="6"/>
      <c r="D257" s="6"/>
      <c r="E257" s="6"/>
      <c r="F257" s="6"/>
      <c r="G257" s="6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6"/>
      <c r="C258" s="6"/>
      <c r="D258" s="6"/>
      <c r="E258" s="6"/>
      <c r="F258" s="6"/>
      <c r="G258" s="6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6"/>
      <c r="C259" s="6"/>
      <c r="D259" s="6"/>
      <c r="E259" s="6"/>
      <c r="F259" s="6"/>
      <c r="G259" s="6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6"/>
      <c r="C260" s="6"/>
      <c r="D260" s="6"/>
      <c r="E260" s="6"/>
      <c r="F260" s="6"/>
      <c r="G260" s="6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6"/>
      <c r="C261" s="6"/>
      <c r="D261" s="6"/>
      <c r="E261" s="6"/>
      <c r="F261" s="6"/>
      <c r="G261" s="6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6"/>
      <c r="C262" s="6"/>
      <c r="D262" s="6"/>
      <c r="E262" s="6"/>
      <c r="F262" s="6"/>
      <c r="G262" s="6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6"/>
      <c r="C263" s="6"/>
      <c r="D263" s="6"/>
      <c r="E263" s="6"/>
      <c r="F263" s="6"/>
      <c r="G263" s="6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6"/>
      <c r="C264" s="6"/>
      <c r="D264" s="6"/>
      <c r="E264" s="6"/>
      <c r="F264" s="6"/>
      <c r="G264" s="6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6"/>
      <c r="C265" s="6"/>
      <c r="D265" s="6"/>
      <c r="E265" s="6"/>
      <c r="F265" s="6"/>
      <c r="G265" s="6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6"/>
      <c r="C266" s="6"/>
      <c r="D266" s="6"/>
      <c r="E266" s="6"/>
      <c r="F266" s="6"/>
      <c r="G266" s="6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6"/>
      <c r="C267" s="6"/>
      <c r="D267" s="6"/>
      <c r="E267" s="6"/>
      <c r="F267" s="6"/>
      <c r="G267" s="6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6"/>
      <c r="C268" s="6"/>
      <c r="D268" s="6"/>
      <c r="E268" s="6"/>
      <c r="F268" s="6"/>
      <c r="G268" s="6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6"/>
      <c r="C269" s="6"/>
      <c r="D269" s="6"/>
      <c r="E269" s="6"/>
      <c r="F269" s="6"/>
      <c r="G269" s="6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6"/>
      <c r="C270" s="6"/>
      <c r="D270" s="6"/>
      <c r="E270" s="6"/>
      <c r="F270" s="6"/>
      <c r="G270" s="6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6"/>
      <c r="C271" s="6"/>
      <c r="D271" s="6"/>
      <c r="E271" s="6"/>
      <c r="F271" s="6"/>
      <c r="G271" s="6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6"/>
      <c r="C272" s="6"/>
      <c r="D272" s="6"/>
      <c r="E272" s="6"/>
      <c r="F272" s="6"/>
      <c r="G272" s="6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6"/>
      <c r="C273" s="6"/>
      <c r="D273" s="6"/>
      <c r="E273" s="6"/>
      <c r="F273" s="6"/>
      <c r="G273" s="6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6"/>
      <c r="C274" s="6"/>
      <c r="D274" s="6"/>
      <c r="E274" s="6"/>
      <c r="F274" s="6"/>
      <c r="G274" s="6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6"/>
      <c r="C275" s="6"/>
      <c r="D275" s="6"/>
      <c r="E275" s="6"/>
      <c r="F275" s="6"/>
      <c r="G275" s="6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6"/>
      <c r="C276" s="6"/>
      <c r="D276" s="6"/>
      <c r="E276" s="6"/>
      <c r="F276" s="6"/>
      <c r="G276" s="6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6"/>
      <c r="C277" s="6"/>
      <c r="D277" s="6"/>
      <c r="E277" s="6"/>
      <c r="F277" s="6"/>
      <c r="G277" s="6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6"/>
      <c r="C278" s="6"/>
      <c r="D278" s="6"/>
      <c r="E278" s="6"/>
      <c r="F278" s="6"/>
      <c r="G278" s="6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6"/>
      <c r="C279" s="6"/>
      <c r="D279" s="6"/>
      <c r="E279" s="6"/>
      <c r="F279" s="6"/>
      <c r="G279" s="6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6"/>
      <c r="C280" s="6"/>
      <c r="D280" s="6"/>
      <c r="E280" s="6"/>
      <c r="F280" s="6"/>
      <c r="G280" s="6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6"/>
      <c r="C281" s="6"/>
      <c r="D281" s="6"/>
      <c r="E281" s="6"/>
      <c r="F281" s="6"/>
      <c r="G281" s="6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6"/>
      <c r="C282" s="6"/>
      <c r="D282" s="6"/>
      <c r="E282" s="6"/>
      <c r="F282" s="6"/>
      <c r="G282" s="6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6"/>
      <c r="C283" s="6"/>
      <c r="D283" s="6"/>
      <c r="E283" s="6"/>
      <c r="F283" s="6"/>
      <c r="G283" s="6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6"/>
      <c r="C284" s="6"/>
      <c r="D284" s="6"/>
      <c r="E284" s="6"/>
      <c r="F284" s="6"/>
      <c r="G284" s="6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6"/>
      <c r="C285" s="6"/>
      <c r="D285" s="6"/>
      <c r="E285" s="6"/>
      <c r="F285" s="6"/>
      <c r="G285" s="6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6"/>
      <c r="C286" s="6"/>
      <c r="D286" s="6"/>
      <c r="E286" s="6"/>
      <c r="F286" s="6"/>
      <c r="G286" s="6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6"/>
      <c r="C287" s="6"/>
      <c r="D287" s="6"/>
      <c r="E287" s="6"/>
      <c r="F287" s="6"/>
      <c r="G287" s="6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6"/>
      <c r="C288" s="6"/>
      <c r="D288" s="6"/>
      <c r="E288" s="6"/>
      <c r="F288" s="6"/>
      <c r="G288" s="6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6"/>
      <c r="C289" s="6"/>
      <c r="D289" s="6"/>
      <c r="E289" s="6"/>
      <c r="F289" s="6"/>
      <c r="G289" s="6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6"/>
      <c r="C290" s="6"/>
      <c r="D290" s="6"/>
      <c r="E290" s="6"/>
      <c r="F290" s="6"/>
      <c r="G290" s="6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6"/>
      <c r="C291" s="6"/>
      <c r="D291" s="6"/>
      <c r="E291" s="6"/>
      <c r="F291" s="6"/>
      <c r="G291" s="6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6"/>
      <c r="C292" s="6"/>
      <c r="D292" s="6"/>
      <c r="E292" s="6"/>
      <c r="F292" s="6"/>
      <c r="G292" s="6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6"/>
      <c r="C293" s="6"/>
      <c r="D293" s="6"/>
      <c r="E293" s="6"/>
      <c r="F293" s="6"/>
      <c r="G293" s="6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6"/>
      <c r="C294" s="6"/>
      <c r="D294" s="6"/>
      <c r="E294" s="6"/>
      <c r="F294" s="6"/>
      <c r="G294" s="6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6"/>
      <c r="C295" s="6"/>
      <c r="D295" s="6"/>
      <c r="E295" s="6"/>
      <c r="F295" s="6"/>
      <c r="G295" s="6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6"/>
      <c r="C296" s="6"/>
      <c r="D296" s="6"/>
      <c r="E296" s="6"/>
      <c r="F296" s="6"/>
      <c r="G296" s="6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6"/>
      <c r="C297" s="6"/>
      <c r="D297" s="6"/>
      <c r="E297" s="6"/>
      <c r="F297" s="6"/>
      <c r="G297" s="6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6"/>
      <c r="C298" s="6"/>
      <c r="D298" s="6"/>
      <c r="E298" s="6"/>
      <c r="F298" s="6"/>
      <c r="G298" s="6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6"/>
      <c r="C299" s="6"/>
      <c r="D299" s="6"/>
      <c r="E299" s="6"/>
      <c r="F299" s="6"/>
      <c r="G299" s="6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6"/>
      <c r="C300" s="6"/>
      <c r="D300" s="6"/>
      <c r="E300" s="6"/>
      <c r="F300" s="6"/>
      <c r="G300" s="6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6"/>
      <c r="C301" s="6"/>
      <c r="D301" s="6"/>
      <c r="E301" s="6"/>
      <c r="F301" s="6"/>
      <c r="G301" s="6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6"/>
      <c r="C302" s="6"/>
      <c r="D302" s="6"/>
      <c r="E302" s="6"/>
      <c r="F302" s="6"/>
      <c r="G302" s="6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6"/>
      <c r="C303" s="6"/>
      <c r="D303" s="6"/>
      <c r="E303" s="6"/>
      <c r="F303" s="6"/>
      <c r="G303" s="6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6"/>
      <c r="C304" s="6"/>
      <c r="D304" s="6"/>
      <c r="E304" s="6"/>
      <c r="F304" s="6"/>
      <c r="G304" s="6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6"/>
      <c r="C305" s="6"/>
      <c r="D305" s="6"/>
      <c r="E305" s="6"/>
      <c r="F305" s="6"/>
      <c r="G305" s="6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6"/>
      <c r="C306" s="6"/>
      <c r="D306" s="6"/>
      <c r="E306" s="6"/>
      <c r="F306" s="6"/>
      <c r="G306" s="6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6"/>
      <c r="C307" s="6"/>
      <c r="D307" s="6"/>
      <c r="E307" s="6"/>
      <c r="F307" s="6"/>
      <c r="G307" s="6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6"/>
      <c r="C308" s="6"/>
      <c r="D308" s="6"/>
      <c r="E308" s="6"/>
      <c r="F308" s="6"/>
      <c r="G308" s="6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6"/>
      <c r="C309" s="6"/>
      <c r="D309" s="6"/>
      <c r="E309" s="6"/>
      <c r="F309" s="6"/>
      <c r="G309" s="6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6"/>
      <c r="C310" s="6"/>
      <c r="D310" s="6"/>
      <c r="E310" s="6"/>
      <c r="F310" s="6"/>
      <c r="G310" s="6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6"/>
      <c r="C311" s="6"/>
      <c r="D311" s="6"/>
      <c r="E311" s="6"/>
      <c r="F311" s="6"/>
      <c r="G311" s="6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6"/>
      <c r="C312" s="6"/>
      <c r="D312" s="6"/>
      <c r="E312" s="6"/>
      <c r="F312" s="6"/>
      <c r="G312" s="6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6"/>
      <c r="C313" s="6"/>
      <c r="D313" s="6"/>
      <c r="E313" s="6"/>
      <c r="F313" s="6"/>
      <c r="G313" s="6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6"/>
      <c r="C314" s="6"/>
      <c r="D314" s="6"/>
      <c r="E314" s="6"/>
      <c r="F314" s="6"/>
      <c r="G314" s="6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6"/>
      <c r="C315" s="6"/>
      <c r="D315" s="6"/>
      <c r="E315" s="6"/>
      <c r="F315" s="6"/>
      <c r="G315" s="6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6"/>
      <c r="C316" s="6"/>
      <c r="D316" s="6"/>
      <c r="E316" s="6"/>
      <c r="F316" s="6"/>
      <c r="G316" s="6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6"/>
      <c r="C317" s="6"/>
      <c r="D317" s="6"/>
      <c r="E317" s="6"/>
      <c r="F317" s="6"/>
      <c r="G317" s="6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6"/>
      <c r="C318" s="6"/>
      <c r="D318" s="6"/>
      <c r="E318" s="6"/>
      <c r="F318" s="6"/>
      <c r="G318" s="6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6"/>
      <c r="C319" s="6"/>
      <c r="D319" s="6"/>
      <c r="E319" s="6"/>
      <c r="F319" s="6"/>
      <c r="G319" s="6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6"/>
      <c r="C320" s="6"/>
      <c r="D320" s="6"/>
      <c r="E320" s="6"/>
      <c r="F320" s="6"/>
      <c r="G320" s="6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6"/>
      <c r="C321" s="6"/>
      <c r="D321" s="6"/>
      <c r="E321" s="6"/>
      <c r="F321" s="6"/>
      <c r="G321" s="6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6"/>
      <c r="C322" s="6"/>
      <c r="D322" s="6"/>
      <c r="E322" s="6"/>
      <c r="F322" s="6"/>
      <c r="G322" s="6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6"/>
      <c r="C323" s="6"/>
      <c r="D323" s="6"/>
      <c r="E323" s="6"/>
      <c r="F323" s="6"/>
      <c r="G323" s="6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6"/>
      <c r="C324" s="6"/>
      <c r="D324" s="6"/>
      <c r="E324" s="6"/>
      <c r="F324" s="6"/>
      <c r="G324" s="6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6"/>
      <c r="C325" s="6"/>
      <c r="D325" s="6"/>
      <c r="E325" s="6"/>
      <c r="F325" s="6"/>
      <c r="G325" s="6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6"/>
      <c r="C326" s="6"/>
      <c r="D326" s="6"/>
      <c r="E326" s="6"/>
      <c r="F326" s="6"/>
      <c r="G326" s="6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6"/>
      <c r="C327" s="6"/>
      <c r="D327" s="6"/>
      <c r="E327" s="6"/>
      <c r="F327" s="6"/>
      <c r="G327" s="6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4">
    <mergeCell ref="R6:S6"/>
    <mergeCell ref="H6:I6"/>
    <mergeCell ref="H7:I7"/>
    <mergeCell ref="J7:K7"/>
    <mergeCell ref="L7:M7"/>
    <mergeCell ref="N7:O7"/>
    <mergeCell ref="P7:Q7"/>
    <mergeCell ref="R7:S7"/>
    <mergeCell ref="R5:S5"/>
    <mergeCell ref="A1:O1"/>
    <mergeCell ref="A2:H2"/>
    <mergeCell ref="L3:S3"/>
    <mergeCell ref="H4:I4"/>
    <mergeCell ref="J4:K4"/>
    <mergeCell ref="L4:M4"/>
    <mergeCell ref="R4:S4"/>
    <mergeCell ref="A3:F4"/>
    <mergeCell ref="A5:F5"/>
    <mergeCell ref="H5:I5"/>
    <mergeCell ref="J5:K5"/>
    <mergeCell ref="L5:M5"/>
    <mergeCell ref="N4:O4"/>
    <mergeCell ref="P4:Q4"/>
    <mergeCell ref="N5:O5"/>
    <mergeCell ref="P10:Q10"/>
    <mergeCell ref="A23:M23"/>
    <mergeCell ref="O27:P27"/>
    <mergeCell ref="B27:B28"/>
    <mergeCell ref="A26:A28"/>
    <mergeCell ref="B26:D26"/>
    <mergeCell ref="E26:F26"/>
    <mergeCell ref="C27:D27"/>
    <mergeCell ref="E27:E28"/>
    <mergeCell ref="A12:F12"/>
    <mergeCell ref="C15:I15"/>
    <mergeCell ref="F27:F28"/>
    <mergeCell ref="K15:M15"/>
    <mergeCell ref="C16:I16"/>
    <mergeCell ref="K16:M16"/>
    <mergeCell ref="A15:B15"/>
    <mergeCell ref="A41:B41"/>
    <mergeCell ref="C41:I41"/>
    <mergeCell ref="K41:M41"/>
    <mergeCell ref="C42:I42"/>
    <mergeCell ref="K42:M42"/>
    <mergeCell ref="R27:S27"/>
    <mergeCell ref="G26:P26"/>
    <mergeCell ref="Q26:S26"/>
    <mergeCell ref="G27:H27"/>
    <mergeCell ref="I27:J27"/>
    <mergeCell ref="K27:L27"/>
    <mergeCell ref="M27:N27"/>
    <mergeCell ref="Q27:Q28"/>
    <mergeCell ref="R12:S12"/>
    <mergeCell ref="H12:I12"/>
    <mergeCell ref="J12:K12"/>
    <mergeCell ref="L12:M12"/>
    <mergeCell ref="N12:O12"/>
    <mergeCell ref="P12:Q12"/>
    <mergeCell ref="J11:K11"/>
    <mergeCell ref="L11:M11"/>
    <mergeCell ref="P11:Q11"/>
    <mergeCell ref="R11:S11"/>
    <mergeCell ref="N11:O11"/>
    <mergeCell ref="R8:S8"/>
    <mergeCell ref="A9:F9"/>
    <mergeCell ref="R9:S9"/>
    <mergeCell ref="H10:I10"/>
    <mergeCell ref="H11:I11"/>
    <mergeCell ref="H8:I8"/>
    <mergeCell ref="H9:I9"/>
    <mergeCell ref="A10:F10"/>
    <mergeCell ref="J10:K10"/>
    <mergeCell ref="L10:M10"/>
    <mergeCell ref="N10:O10"/>
    <mergeCell ref="A11:F11"/>
    <mergeCell ref="R10:S10"/>
    <mergeCell ref="J9:K9"/>
    <mergeCell ref="L9:M9"/>
    <mergeCell ref="N9:O9"/>
    <mergeCell ref="H3:K3"/>
    <mergeCell ref="P9:Q9"/>
    <mergeCell ref="A8:F8"/>
    <mergeCell ref="J8:K8"/>
    <mergeCell ref="L8:M8"/>
    <mergeCell ref="N8:O8"/>
    <mergeCell ref="P8:Q8"/>
    <mergeCell ref="P5:Q5"/>
    <mergeCell ref="J6:K6"/>
    <mergeCell ref="L6:M6"/>
    <mergeCell ref="N6:O6"/>
    <mergeCell ref="P6:Q6"/>
    <mergeCell ref="A6:F6"/>
    <mergeCell ref="A7:F7"/>
  </mergeCells>
  <pageMargins left="0.25" right="0.25" top="0.75" bottom="0.75" header="0.3" footer="0.3"/>
  <pageSetup scale="42" fitToHeight="0" orientation="landscape" r:id="rId1"/>
  <headerFooter>
    <oddHeader>&amp;RПродовження додатка 3 Таблиця 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F1000"/>
  <sheetViews>
    <sheetView topLeftCell="A22" zoomScale="60" zoomScaleNormal="60" workbookViewId="0">
      <selection activeCell="L24" sqref="L24:U24"/>
    </sheetView>
  </sheetViews>
  <sheetFormatPr defaultColWidth="14.42578125" defaultRowHeight="15" customHeight="1"/>
  <cols>
    <col min="1" max="1" width="7.85546875" customWidth="1"/>
    <col min="2" max="2" width="4.42578125" customWidth="1"/>
    <col min="3" max="3" width="25.28515625" customWidth="1"/>
    <col min="4" max="6" width="8.42578125" customWidth="1"/>
    <col min="7" max="7" width="10" customWidth="1"/>
    <col min="8" max="8" width="11.28515625" customWidth="1"/>
    <col min="9" max="9" width="10.28515625" customWidth="1"/>
    <col min="10" max="29" width="15.140625" customWidth="1"/>
    <col min="30" max="32" width="9.140625" customWidth="1"/>
  </cols>
  <sheetData>
    <row r="1" spans="1:32" ht="18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  <c r="AC1" s="2"/>
      <c r="AD1" s="1"/>
      <c r="AE1" s="1"/>
      <c r="AF1" s="1"/>
    </row>
    <row r="2" spans="1:32" ht="16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2"/>
      <c r="AD2" s="1"/>
      <c r="AE2" s="1"/>
      <c r="AF2" s="1"/>
    </row>
    <row r="3" spans="1:32" ht="18.75" customHeight="1">
      <c r="A3" s="106"/>
      <c r="B3" s="106"/>
      <c r="C3" s="106" t="s">
        <v>391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1:32" ht="18.7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</row>
    <row r="5" spans="1:32" ht="18.75" customHeight="1">
      <c r="A5" s="157"/>
      <c r="B5" s="157"/>
      <c r="C5" s="157"/>
      <c r="D5" s="157"/>
      <c r="E5" s="157"/>
      <c r="F5" s="157"/>
      <c r="G5" s="157"/>
      <c r="H5" s="157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7"/>
      <c r="U5" s="1"/>
      <c r="V5" s="1"/>
      <c r="W5" s="260"/>
      <c r="X5" s="245"/>
      <c r="Y5" s="245"/>
      <c r="Z5" s="1"/>
      <c r="AA5" s="261" t="s">
        <v>392</v>
      </c>
      <c r="AB5" s="245"/>
      <c r="AC5" s="245"/>
      <c r="AD5" s="1"/>
      <c r="AE5" s="1"/>
      <c r="AF5" s="1"/>
    </row>
    <row r="6" spans="1:32" ht="24.75" customHeight="1">
      <c r="A6" s="232" t="s">
        <v>393</v>
      </c>
      <c r="B6" s="262" t="s">
        <v>394</v>
      </c>
      <c r="C6" s="244"/>
      <c r="D6" s="244"/>
      <c r="E6" s="244"/>
      <c r="F6" s="244"/>
      <c r="G6" s="244"/>
      <c r="H6" s="244"/>
      <c r="I6" s="244"/>
      <c r="J6" s="259" t="s">
        <v>395</v>
      </c>
      <c r="K6" s="185"/>
      <c r="L6" s="185"/>
      <c r="M6" s="181"/>
      <c r="N6" s="259" t="s">
        <v>396</v>
      </c>
      <c r="O6" s="185"/>
      <c r="P6" s="185"/>
      <c r="Q6" s="181"/>
      <c r="R6" s="259" t="s">
        <v>397</v>
      </c>
      <c r="S6" s="185"/>
      <c r="T6" s="185"/>
      <c r="U6" s="181"/>
      <c r="V6" s="259" t="s">
        <v>398</v>
      </c>
      <c r="W6" s="185"/>
      <c r="X6" s="185"/>
      <c r="Y6" s="181"/>
      <c r="Z6" s="259" t="s">
        <v>255</v>
      </c>
      <c r="AA6" s="185"/>
      <c r="AB6" s="185"/>
      <c r="AC6" s="181"/>
      <c r="AD6" s="1"/>
      <c r="AE6" s="1"/>
      <c r="AF6" s="1"/>
    </row>
    <row r="7" spans="1:32" ht="24.75" customHeight="1">
      <c r="A7" s="241"/>
      <c r="B7" s="257"/>
      <c r="C7" s="198"/>
      <c r="D7" s="198"/>
      <c r="E7" s="198"/>
      <c r="F7" s="198"/>
      <c r="G7" s="198"/>
      <c r="H7" s="198"/>
      <c r="I7" s="198"/>
      <c r="J7" s="255" t="s">
        <v>380</v>
      </c>
      <c r="K7" s="255" t="s">
        <v>41</v>
      </c>
      <c r="L7" s="255" t="s">
        <v>42</v>
      </c>
      <c r="M7" s="255" t="s">
        <v>43</v>
      </c>
      <c r="N7" s="255" t="s">
        <v>380</v>
      </c>
      <c r="O7" s="255" t="s">
        <v>41</v>
      </c>
      <c r="P7" s="255" t="s">
        <v>42</v>
      </c>
      <c r="Q7" s="255" t="s">
        <v>43</v>
      </c>
      <c r="R7" s="255" t="s">
        <v>380</v>
      </c>
      <c r="S7" s="255" t="s">
        <v>41</v>
      </c>
      <c r="T7" s="255" t="s">
        <v>42</v>
      </c>
      <c r="U7" s="255" t="s">
        <v>43</v>
      </c>
      <c r="V7" s="255" t="s">
        <v>380</v>
      </c>
      <c r="W7" s="255" t="s">
        <v>41</v>
      </c>
      <c r="X7" s="255" t="s">
        <v>42</v>
      </c>
      <c r="Y7" s="255" t="s">
        <v>43</v>
      </c>
      <c r="Z7" s="255" t="s">
        <v>380</v>
      </c>
      <c r="AA7" s="255" t="s">
        <v>41</v>
      </c>
      <c r="AB7" s="255" t="s">
        <v>42</v>
      </c>
      <c r="AC7" s="255" t="s">
        <v>43</v>
      </c>
      <c r="AD7" s="1"/>
      <c r="AE7" s="1"/>
      <c r="AF7" s="1"/>
    </row>
    <row r="8" spans="1:32" ht="24.75" customHeight="1">
      <c r="A8" s="194"/>
      <c r="B8" s="219"/>
      <c r="C8" s="245"/>
      <c r="D8" s="245"/>
      <c r="E8" s="245"/>
      <c r="F8" s="245"/>
      <c r="G8" s="245"/>
      <c r="H8" s="245"/>
      <c r="I8" s="245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"/>
      <c r="AE8" s="1"/>
      <c r="AF8" s="1"/>
    </row>
    <row r="9" spans="1:32" ht="18.75" customHeight="1">
      <c r="A9" s="159">
        <v>1</v>
      </c>
      <c r="B9" s="263">
        <v>2</v>
      </c>
      <c r="C9" s="185"/>
      <c r="D9" s="185"/>
      <c r="E9" s="185"/>
      <c r="F9" s="185"/>
      <c r="G9" s="185"/>
      <c r="H9" s="185"/>
      <c r="I9" s="181"/>
      <c r="J9" s="160">
        <v>3</v>
      </c>
      <c r="K9" s="160">
        <v>4</v>
      </c>
      <c r="L9" s="160">
        <v>5</v>
      </c>
      <c r="M9" s="160">
        <v>6</v>
      </c>
      <c r="N9" s="160">
        <v>7</v>
      </c>
      <c r="O9" s="160">
        <v>8</v>
      </c>
      <c r="P9" s="160">
        <v>9</v>
      </c>
      <c r="Q9" s="160">
        <v>10</v>
      </c>
      <c r="R9" s="160">
        <v>11</v>
      </c>
      <c r="S9" s="160">
        <v>12</v>
      </c>
      <c r="T9" s="160">
        <v>13</v>
      </c>
      <c r="U9" s="160">
        <v>14</v>
      </c>
      <c r="V9" s="160">
        <v>15</v>
      </c>
      <c r="W9" s="160">
        <v>16</v>
      </c>
      <c r="X9" s="160">
        <v>17</v>
      </c>
      <c r="Y9" s="160">
        <v>18</v>
      </c>
      <c r="Z9" s="160">
        <v>19</v>
      </c>
      <c r="AA9" s="160">
        <v>20</v>
      </c>
      <c r="AB9" s="160">
        <v>21</v>
      </c>
      <c r="AC9" s="160">
        <v>22</v>
      </c>
      <c r="AD9" s="1"/>
      <c r="AE9" s="1"/>
      <c r="AF9" s="1"/>
    </row>
    <row r="10" spans="1:32" ht="19.5" customHeight="1">
      <c r="A10" s="161">
        <v>1</v>
      </c>
      <c r="B10" s="264" t="s">
        <v>399</v>
      </c>
      <c r="C10" s="264"/>
      <c r="D10" s="264"/>
      <c r="E10" s="264"/>
      <c r="F10" s="264"/>
      <c r="G10" s="264"/>
      <c r="H10" s="264"/>
      <c r="I10" s="264"/>
      <c r="J10" s="114"/>
      <c r="K10" s="114"/>
      <c r="L10" s="114">
        <f t="shared" ref="L10:L15" si="0">K10-J10</f>
        <v>0</v>
      </c>
      <c r="M10" s="162" t="e">
        <f t="shared" ref="M10:M16" si="1">K10/J10*100</f>
        <v>#DIV/0!</v>
      </c>
      <c r="N10" s="114"/>
      <c r="O10" s="114"/>
      <c r="P10" s="114">
        <f t="shared" ref="P10:P15" si="2">O10-N10</f>
        <v>0</v>
      </c>
      <c r="Q10" s="162" t="e">
        <f t="shared" ref="Q10:Q16" si="3">O10/N10*100</f>
        <v>#DIV/0!</v>
      </c>
      <c r="R10" s="114"/>
      <c r="S10" s="114"/>
      <c r="T10" s="114">
        <f t="shared" ref="T10:T15" si="4">S10-R10</f>
        <v>0</v>
      </c>
      <c r="U10" s="162" t="e">
        <f t="shared" ref="U10:U16" si="5">S10/R10*100</f>
        <v>#DIV/0!</v>
      </c>
      <c r="V10" s="114"/>
      <c r="W10" s="114"/>
      <c r="X10" s="114">
        <f t="shared" ref="X10:X15" si="6">W10-V10</f>
        <v>0</v>
      </c>
      <c r="Y10" s="162" t="e">
        <f t="shared" ref="Y10:Y16" si="7">W10/V10*100</f>
        <v>#DIV/0!</v>
      </c>
      <c r="Z10" s="35">
        <f t="shared" ref="Z10:AA10" si="8">SUM(J10,N10,R10,V10)</f>
        <v>0</v>
      </c>
      <c r="AA10" s="35">
        <f t="shared" si="8"/>
        <v>0</v>
      </c>
      <c r="AB10" s="114">
        <f t="shared" ref="AB10:AB15" si="9">AA10-Z10</f>
        <v>0</v>
      </c>
      <c r="AC10" s="162" t="e">
        <f t="shared" ref="AC10:AC16" si="10">AA10/Z10*100</f>
        <v>#DIV/0!</v>
      </c>
      <c r="AD10" s="1"/>
      <c r="AE10" s="1"/>
      <c r="AF10" s="1"/>
    </row>
    <row r="11" spans="1:32" ht="19.5" customHeight="1">
      <c r="A11" s="161">
        <v>2</v>
      </c>
      <c r="B11" s="264" t="s">
        <v>400</v>
      </c>
      <c r="C11" s="264"/>
      <c r="D11" s="264"/>
      <c r="E11" s="264"/>
      <c r="F11" s="264"/>
      <c r="G11" s="264"/>
      <c r="H11" s="264"/>
      <c r="I11" s="264"/>
      <c r="J11" s="114"/>
      <c r="K11" s="114"/>
      <c r="L11" s="114">
        <f t="shared" si="0"/>
        <v>0</v>
      </c>
      <c r="M11" s="162" t="e">
        <f t="shared" si="1"/>
        <v>#DIV/0!</v>
      </c>
      <c r="N11" s="114"/>
      <c r="O11" s="114"/>
      <c r="P11" s="114">
        <f t="shared" si="2"/>
        <v>0</v>
      </c>
      <c r="Q11" s="162" t="e">
        <f t="shared" si="3"/>
        <v>#DIV/0!</v>
      </c>
      <c r="R11" s="114"/>
      <c r="S11" s="114"/>
      <c r="T11" s="114">
        <f t="shared" si="4"/>
        <v>0</v>
      </c>
      <c r="U11" s="162" t="e">
        <f t="shared" si="5"/>
        <v>#DIV/0!</v>
      </c>
      <c r="V11" s="114"/>
      <c r="W11" s="114"/>
      <c r="X11" s="114">
        <f t="shared" si="6"/>
        <v>0</v>
      </c>
      <c r="Y11" s="162" t="e">
        <f t="shared" si="7"/>
        <v>#DIV/0!</v>
      </c>
      <c r="Z11" s="35">
        <f t="shared" ref="Z11:AA11" si="11">SUM(J11,N11,R11,V11)</f>
        <v>0</v>
      </c>
      <c r="AA11" s="35">
        <f t="shared" si="11"/>
        <v>0</v>
      </c>
      <c r="AB11" s="114">
        <f t="shared" si="9"/>
        <v>0</v>
      </c>
      <c r="AC11" s="162" t="e">
        <f t="shared" si="10"/>
        <v>#DIV/0!</v>
      </c>
      <c r="AD11" s="1"/>
      <c r="AE11" s="1"/>
      <c r="AF11" s="1"/>
    </row>
    <row r="12" spans="1:32" ht="24" customHeight="1">
      <c r="A12" s="161">
        <v>3</v>
      </c>
      <c r="B12" s="264" t="s">
        <v>366</v>
      </c>
      <c r="C12" s="264"/>
      <c r="D12" s="264"/>
      <c r="E12" s="264"/>
      <c r="F12" s="264"/>
      <c r="G12" s="264"/>
      <c r="H12" s="264"/>
      <c r="I12" s="264"/>
      <c r="J12" s="114"/>
      <c r="K12" s="114"/>
      <c r="L12" s="114">
        <f t="shared" si="0"/>
        <v>0</v>
      </c>
      <c r="M12" s="162" t="e">
        <f t="shared" si="1"/>
        <v>#DIV/0!</v>
      </c>
      <c r="N12" s="114"/>
      <c r="O12" s="114"/>
      <c r="P12" s="114">
        <f t="shared" si="2"/>
        <v>0</v>
      </c>
      <c r="Q12" s="162" t="e">
        <f t="shared" si="3"/>
        <v>#DIV/0!</v>
      </c>
      <c r="R12" s="114"/>
      <c r="S12" s="114"/>
      <c r="T12" s="114">
        <f t="shared" si="4"/>
        <v>0</v>
      </c>
      <c r="U12" s="162" t="e">
        <f t="shared" si="5"/>
        <v>#DIV/0!</v>
      </c>
      <c r="V12" s="114"/>
      <c r="W12" s="114"/>
      <c r="X12" s="114">
        <f t="shared" si="6"/>
        <v>0</v>
      </c>
      <c r="Y12" s="162" t="e">
        <f t="shared" si="7"/>
        <v>#DIV/0!</v>
      </c>
      <c r="Z12" s="35">
        <f t="shared" ref="Z12:AA12" si="12">SUM(J12,N12,R12,V12)</f>
        <v>0</v>
      </c>
      <c r="AA12" s="35">
        <f t="shared" si="12"/>
        <v>0</v>
      </c>
      <c r="AB12" s="114">
        <f t="shared" si="9"/>
        <v>0</v>
      </c>
      <c r="AC12" s="162" t="e">
        <f t="shared" si="10"/>
        <v>#DIV/0!</v>
      </c>
      <c r="AD12" s="1"/>
      <c r="AE12" s="1"/>
      <c r="AF12" s="1"/>
    </row>
    <row r="13" spans="1:32" ht="34.5" customHeight="1">
      <c r="A13" s="161">
        <v>4</v>
      </c>
      <c r="B13" s="265" t="s">
        <v>430</v>
      </c>
      <c r="C13" s="266"/>
      <c r="D13" s="266"/>
      <c r="E13" s="266"/>
      <c r="F13" s="266"/>
      <c r="G13" s="266"/>
      <c r="H13" s="266"/>
      <c r="I13" s="266"/>
      <c r="J13" s="114"/>
      <c r="K13" s="114"/>
      <c r="L13" s="114">
        <f t="shared" si="0"/>
        <v>0</v>
      </c>
      <c r="M13" s="162" t="e">
        <f t="shared" si="1"/>
        <v>#DIV/0!</v>
      </c>
      <c r="N13" s="114"/>
      <c r="O13" s="114"/>
      <c r="P13" s="114">
        <f t="shared" si="2"/>
        <v>0</v>
      </c>
      <c r="Q13" s="162" t="e">
        <f t="shared" si="3"/>
        <v>#DIV/0!</v>
      </c>
      <c r="R13" s="114"/>
      <c r="S13" s="114">
        <v>36</v>
      </c>
      <c r="T13" s="114">
        <f t="shared" si="4"/>
        <v>36</v>
      </c>
      <c r="U13" s="162" t="e">
        <f t="shared" si="5"/>
        <v>#DIV/0!</v>
      </c>
      <c r="V13" s="114"/>
      <c r="W13" s="114"/>
      <c r="X13" s="114">
        <f t="shared" si="6"/>
        <v>0</v>
      </c>
      <c r="Y13" s="162" t="e">
        <f t="shared" si="7"/>
        <v>#DIV/0!</v>
      </c>
      <c r="Z13" s="35">
        <f t="shared" ref="Z13:AA13" si="13">SUM(J13,N13,R13,V13)</f>
        <v>0</v>
      </c>
      <c r="AA13" s="35">
        <f t="shared" si="13"/>
        <v>36</v>
      </c>
      <c r="AB13" s="114">
        <f t="shared" si="9"/>
        <v>36</v>
      </c>
      <c r="AC13" s="162" t="e">
        <f t="shared" si="10"/>
        <v>#DIV/0!</v>
      </c>
      <c r="AD13" s="1"/>
      <c r="AE13" s="1"/>
      <c r="AF13" s="1"/>
    </row>
    <row r="14" spans="1:32" ht="54.75" customHeight="1">
      <c r="A14" s="161">
        <v>5</v>
      </c>
      <c r="B14" s="265" t="s">
        <v>440</v>
      </c>
      <c r="C14" s="266"/>
      <c r="D14" s="266"/>
      <c r="E14" s="266"/>
      <c r="F14" s="266"/>
      <c r="G14" s="266"/>
      <c r="H14" s="266"/>
      <c r="I14" s="266"/>
      <c r="J14" s="114"/>
      <c r="K14" s="114"/>
      <c r="L14" s="114">
        <f t="shared" si="0"/>
        <v>0</v>
      </c>
      <c r="M14" s="162" t="e">
        <f t="shared" si="1"/>
        <v>#DIV/0!</v>
      </c>
      <c r="N14" s="114"/>
      <c r="O14" s="114"/>
      <c r="P14" s="114">
        <f t="shared" si="2"/>
        <v>0</v>
      </c>
      <c r="Q14" s="162" t="e">
        <f t="shared" si="3"/>
        <v>#DIV/0!</v>
      </c>
      <c r="R14" s="114"/>
      <c r="S14" s="114">
        <v>21</v>
      </c>
      <c r="T14" s="114">
        <f t="shared" si="4"/>
        <v>21</v>
      </c>
      <c r="U14" s="162" t="e">
        <f t="shared" si="5"/>
        <v>#DIV/0!</v>
      </c>
      <c r="V14" s="114"/>
      <c r="W14" s="114"/>
      <c r="X14" s="114">
        <f t="shared" si="6"/>
        <v>0</v>
      </c>
      <c r="Y14" s="162" t="e">
        <f t="shared" si="7"/>
        <v>#DIV/0!</v>
      </c>
      <c r="Z14" s="35">
        <f t="shared" ref="Z14:AA14" si="14">SUM(J14,N14,R14,V14)</f>
        <v>0</v>
      </c>
      <c r="AA14" s="35">
        <f t="shared" si="14"/>
        <v>21</v>
      </c>
      <c r="AB14" s="114">
        <f t="shared" si="9"/>
        <v>21</v>
      </c>
      <c r="AC14" s="162" t="e">
        <f t="shared" si="10"/>
        <v>#DIV/0!</v>
      </c>
      <c r="AD14" s="1"/>
      <c r="AE14" s="1"/>
      <c r="AF14" s="1"/>
    </row>
    <row r="15" spans="1:32" ht="19.5" customHeight="1">
      <c r="A15" s="161">
        <v>6</v>
      </c>
      <c r="B15" s="264" t="s">
        <v>369</v>
      </c>
      <c r="C15" s="264"/>
      <c r="D15" s="264"/>
      <c r="E15" s="264"/>
      <c r="F15" s="264"/>
      <c r="G15" s="264"/>
      <c r="H15" s="264"/>
      <c r="I15" s="264"/>
      <c r="J15" s="114"/>
      <c r="K15" s="114"/>
      <c r="L15" s="114">
        <f t="shared" si="0"/>
        <v>0</v>
      </c>
      <c r="M15" s="162" t="e">
        <f t="shared" si="1"/>
        <v>#DIV/0!</v>
      </c>
      <c r="N15" s="114"/>
      <c r="O15" s="114"/>
      <c r="P15" s="114">
        <f t="shared" si="2"/>
        <v>0</v>
      </c>
      <c r="Q15" s="162" t="e">
        <f t="shared" si="3"/>
        <v>#DIV/0!</v>
      </c>
      <c r="R15" s="114"/>
      <c r="S15" s="114"/>
      <c r="T15" s="114">
        <f t="shared" si="4"/>
        <v>0</v>
      </c>
      <c r="U15" s="162" t="e">
        <f t="shared" si="5"/>
        <v>#DIV/0!</v>
      </c>
      <c r="V15" s="114"/>
      <c r="W15" s="114"/>
      <c r="X15" s="114">
        <f t="shared" si="6"/>
        <v>0</v>
      </c>
      <c r="Y15" s="162" t="e">
        <f t="shared" si="7"/>
        <v>#DIV/0!</v>
      </c>
      <c r="Z15" s="35">
        <f t="shared" ref="Z15:AA15" si="15">SUM(J15,N15,R15,V15)</f>
        <v>0</v>
      </c>
      <c r="AA15" s="35">
        <f t="shared" si="15"/>
        <v>0</v>
      </c>
      <c r="AB15" s="114">
        <f t="shared" si="9"/>
        <v>0</v>
      </c>
      <c r="AC15" s="162" t="e">
        <f t="shared" si="10"/>
        <v>#DIV/0!</v>
      </c>
      <c r="AD15" s="1"/>
      <c r="AE15" s="1"/>
      <c r="AF15" s="1"/>
    </row>
    <row r="16" spans="1:32" ht="24.75" customHeight="1">
      <c r="A16" s="267" t="s">
        <v>255</v>
      </c>
      <c r="B16" s="185"/>
      <c r="C16" s="185"/>
      <c r="D16" s="185"/>
      <c r="E16" s="185"/>
      <c r="F16" s="185"/>
      <c r="G16" s="185"/>
      <c r="H16" s="185"/>
      <c r="I16" s="185"/>
      <c r="J16" s="156">
        <f t="shared" ref="J16:L16" si="16">SUM(J10:J15)</f>
        <v>0</v>
      </c>
      <c r="K16" s="156">
        <f t="shared" si="16"/>
        <v>0</v>
      </c>
      <c r="L16" s="163">
        <f t="shared" si="16"/>
        <v>0</v>
      </c>
      <c r="M16" s="164" t="e">
        <f t="shared" si="1"/>
        <v>#DIV/0!</v>
      </c>
      <c r="N16" s="156">
        <f t="shared" ref="N16:P16" si="17">SUM(N10:N15)</f>
        <v>0</v>
      </c>
      <c r="O16" s="156">
        <f t="shared" si="17"/>
        <v>0</v>
      </c>
      <c r="P16" s="163">
        <f t="shared" si="17"/>
        <v>0</v>
      </c>
      <c r="Q16" s="164" t="e">
        <f t="shared" si="3"/>
        <v>#DIV/0!</v>
      </c>
      <c r="R16" s="156">
        <f t="shared" ref="R16:T16" si="18">SUM(R10:R15)</f>
        <v>0</v>
      </c>
      <c r="S16" s="156">
        <f t="shared" si="18"/>
        <v>57</v>
      </c>
      <c r="T16" s="163">
        <f t="shared" si="18"/>
        <v>57</v>
      </c>
      <c r="U16" s="164" t="e">
        <f t="shared" si="5"/>
        <v>#DIV/0!</v>
      </c>
      <c r="V16" s="156">
        <f t="shared" ref="V16:X16" si="19">SUM(V10:V15)</f>
        <v>0</v>
      </c>
      <c r="W16" s="156">
        <f t="shared" si="19"/>
        <v>0</v>
      </c>
      <c r="X16" s="163">
        <f t="shared" si="19"/>
        <v>0</v>
      </c>
      <c r="Y16" s="164" t="e">
        <f t="shared" si="7"/>
        <v>#DIV/0!</v>
      </c>
      <c r="Z16" s="156">
        <f t="shared" ref="Z16:AB16" si="20">SUM(Z10:Z15)</f>
        <v>0</v>
      </c>
      <c r="AA16" s="156">
        <f t="shared" si="20"/>
        <v>57</v>
      </c>
      <c r="AB16" s="163">
        <f t="shared" si="20"/>
        <v>57</v>
      </c>
      <c r="AC16" s="164" t="e">
        <f t="shared" si="10"/>
        <v>#DIV/0!</v>
      </c>
      <c r="AD16" s="1"/>
      <c r="AE16" s="1"/>
      <c r="AF16" s="1"/>
    </row>
    <row r="17" spans="1:32" ht="24.75" customHeight="1">
      <c r="A17" s="268" t="s">
        <v>401</v>
      </c>
      <c r="B17" s="185"/>
      <c r="C17" s="185"/>
      <c r="D17" s="185"/>
      <c r="E17" s="185"/>
      <c r="F17" s="185"/>
      <c r="G17" s="185"/>
      <c r="H17" s="185"/>
      <c r="I17" s="185"/>
      <c r="J17" s="165" t="e">
        <f t="shared" ref="J17:K17" si="21">J16/Z16*100</f>
        <v>#DIV/0!</v>
      </c>
      <c r="K17" s="165">
        <f t="shared" si="21"/>
        <v>0</v>
      </c>
      <c r="L17" s="72"/>
      <c r="M17" s="72"/>
      <c r="N17" s="165" t="e">
        <f t="shared" ref="N17:O17" si="22">N16/Z16*100</f>
        <v>#DIV/0!</v>
      </c>
      <c r="O17" s="165">
        <f t="shared" si="22"/>
        <v>0</v>
      </c>
      <c r="P17" s="72"/>
      <c r="Q17" s="72"/>
      <c r="R17" s="165" t="e">
        <f t="shared" ref="R17:S17" si="23">R16/Z16*100</f>
        <v>#DIV/0!</v>
      </c>
      <c r="S17" s="165">
        <f t="shared" si="23"/>
        <v>100</v>
      </c>
      <c r="T17" s="72"/>
      <c r="U17" s="72"/>
      <c r="V17" s="165" t="e">
        <f t="shared" ref="V17:W17" si="24">V16/Z16*100</f>
        <v>#DIV/0!</v>
      </c>
      <c r="W17" s="165">
        <f t="shared" si="24"/>
        <v>0</v>
      </c>
      <c r="X17" s="72"/>
      <c r="Y17" s="72"/>
      <c r="Z17" s="165" t="e">
        <f t="shared" ref="Z17:AA17" si="25">SUM(J17,N17,R17,V17)</f>
        <v>#DIV/0!</v>
      </c>
      <c r="AA17" s="165">
        <f t="shared" si="25"/>
        <v>100</v>
      </c>
      <c r="AB17" s="72"/>
      <c r="AC17" s="72"/>
      <c r="AD17" s="1"/>
      <c r="AE17" s="1"/>
      <c r="AF17" s="1"/>
    </row>
    <row r="18" spans="1:32" ht="15" customHeight="1">
      <c r="A18" s="166"/>
      <c r="B18" s="166"/>
      <c r="C18" s="166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" customHeight="1">
      <c r="A19" s="166"/>
      <c r="B19" s="166"/>
      <c r="C19" s="166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" customHeight="1">
      <c r="A20" s="166"/>
      <c r="B20" s="166"/>
      <c r="C20" s="166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0.25" customHeight="1">
      <c r="A21" s="166"/>
      <c r="B21" s="166"/>
      <c r="C21" s="27" t="s">
        <v>402</v>
      </c>
      <c r="D21" s="27"/>
      <c r="E21" s="27"/>
      <c r="F21" s="27"/>
      <c r="G21" s="2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1.75" customHeight="1">
      <c r="A22" s="166"/>
      <c r="B22" s="166"/>
      <c r="C22" s="166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1.75" customHeight="1">
      <c r="A23" s="166"/>
      <c r="B23" s="166"/>
      <c r="C23" s="166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30" customHeight="1">
      <c r="A24" s="224" t="s">
        <v>393</v>
      </c>
      <c r="B24" s="256" t="s">
        <v>403</v>
      </c>
      <c r="C24" s="218"/>
      <c r="D24" s="256" t="s">
        <v>404</v>
      </c>
      <c r="E24" s="218"/>
      <c r="F24" s="256" t="s">
        <v>405</v>
      </c>
      <c r="G24" s="218"/>
      <c r="H24" s="256" t="s">
        <v>406</v>
      </c>
      <c r="I24" s="218"/>
      <c r="J24" s="256" t="s">
        <v>407</v>
      </c>
      <c r="K24" s="218"/>
      <c r="L24" s="216" t="s">
        <v>37</v>
      </c>
      <c r="M24" s="185"/>
      <c r="N24" s="185"/>
      <c r="O24" s="185"/>
      <c r="P24" s="185"/>
      <c r="Q24" s="185"/>
      <c r="R24" s="185"/>
      <c r="S24" s="185"/>
      <c r="T24" s="185"/>
      <c r="U24" s="181"/>
      <c r="V24" s="256" t="s">
        <v>408</v>
      </c>
      <c r="W24" s="244"/>
      <c r="X24" s="244"/>
      <c r="Y24" s="244"/>
      <c r="Z24" s="218"/>
      <c r="AA24" s="256" t="s">
        <v>409</v>
      </c>
      <c r="AB24" s="244"/>
      <c r="AC24" s="244"/>
      <c r="AD24" s="244"/>
      <c r="AE24" s="244"/>
      <c r="AF24" s="218"/>
    </row>
    <row r="25" spans="1:32" ht="31.5" customHeight="1">
      <c r="A25" s="241"/>
      <c r="B25" s="257"/>
      <c r="C25" s="258"/>
      <c r="D25" s="257"/>
      <c r="E25" s="258"/>
      <c r="F25" s="257"/>
      <c r="G25" s="258"/>
      <c r="H25" s="257"/>
      <c r="I25" s="258"/>
      <c r="J25" s="257"/>
      <c r="K25" s="258"/>
      <c r="L25" s="256" t="s">
        <v>410</v>
      </c>
      <c r="M25" s="218"/>
      <c r="N25" s="256" t="s">
        <v>411</v>
      </c>
      <c r="O25" s="218"/>
      <c r="P25" s="216" t="s">
        <v>412</v>
      </c>
      <c r="Q25" s="185"/>
      <c r="R25" s="185"/>
      <c r="S25" s="185"/>
      <c r="T25" s="185"/>
      <c r="U25" s="181"/>
      <c r="V25" s="257"/>
      <c r="W25" s="198"/>
      <c r="X25" s="198"/>
      <c r="Y25" s="198"/>
      <c r="Z25" s="258"/>
      <c r="AA25" s="257"/>
      <c r="AB25" s="198"/>
      <c r="AC25" s="198"/>
      <c r="AD25" s="198"/>
      <c r="AE25" s="198"/>
      <c r="AF25" s="258"/>
    </row>
    <row r="26" spans="1:32" ht="114.75" customHeight="1">
      <c r="A26" s="194"/>
      <c r="B26" s="219"/>
      <c r="C26" s="220"/>
      <c r="D26" s="219"/>
      <c r="E26" s="220"/>
      <c r="F26" s="219"/>
      <c r="G26" s="220"/>
      <c r="H26" s="219"/>
      <c r="I26" s="220"/>
      <c r="J26" s="219"/>
      <c r="K26" s="220"/>
      <c r="L26" s="219"/>
      <c r="M26" s="220"/>
      <c r="N26" s="219"/>
      <c r="O26" s="220"/>
      <c r="P26" s="216" t="s">
        <v>413</v>
      </c>
      <c r="Q26" s="181"/>
      <c r="R26" s="216" t="s">
        <v>414</v>
      </c>
      <c r="S26" s="181"/>
      <c r="T26" s="216" t="s">
        <v>415</v>
      </c>
      <c r="U26" s="181"/>
      <c r="V26" s="219"/>
      <c r="W26" s="245"/>
      <c r="X26" s="245"/>
      <c r="Y26" s="245"/>
      <c r="Z26" s="220"/>
      <c r="AA26" s="219"/>
      <c r="AB26" s="245"/>
      <c r="AC26" s="245"/>
      <c r="AD26" s="245"/>
      <c r="AE26" s="245"/>
      <c r="AF26" s="220"/>
    </row>
    <row r="27" spans="1:32" ht="21.75" customHeight="1">
      <c r="A27" s="48">
        <v>1</v>
      </c>
      <c r="B27" s="216">
        <v>2</v>
      </c>
      <c r="C27" s="181"/>
      <c r="D27" s="216">
        <v>3</v>
      </c>
      <c r="E27" s="181"/>
      <c r="F27" s="216">
        <v>4</v>
      </c>
      <c r="G27" s="181"/>
      <c r="H27" s="216">
        <v>5</v>
      </c>
      <c r="I27" s="181"/>
      <c r="J27" s="216">
        <v>6</v>
      </c>
      <c r="K27" s="181"/>
      <c r="L27" s="216">
        <v>7</v>
      </c>
      <c r="M27" s="181"/>
      <c r="N27" s="216">
        <v>8</v>
      </c>
      <c r="O27" s="181"/>
      <c r="P27" s="216">
        <v>9</v>
      </c>
      <c r="Q27" s="181"/>
      <c r="R27" s="213">
        <v>10</v>
      </c>
      <c r="S27" s="181"/>
      <c r="T27" s="216">
        <v>11</v>
      </c>
      <c r="U27" s="181"/>
      <c r="V27" s="216">
        <v>12</v>
      </c>
      <c r="W27" s="185"/>
      <c r="X27" s="185"/>
      <c r="Y27" s="185"/>
      <c r="Z27" s="181"/>
      <c r="AA27" s="216">
        <v>13</v>
      </c>
      <c r="AB27" s="185"/>
      <c r="AC27" s="185"/>
      <c r="AD27" s="185"/>
      <c r="AE27" s="185"/>
      <c r="AF27" s="181"/>
    </row>
    <row r="28" spans="1:32" ht="21.75" customHeight="1">
      <c r="A28" s="168"/>
      <c r="B28" s="214"/>
      <c r="C28" s="181"/>
      <c r="D28" s="216"/>
      <c r="E28" s="181"/>
      <c r="F28" s="247"/>
      <c r="G28" s="181"/>
      <c r="H28" s="247"/>
      <c r="I28" s="181"/>
      <c r="J28" s="247"/>
      <c r="K28" s="181"/>
      <c r="L28" s="247"/>
      <c r="M28" s="181"/>
      <c r="N28" s="236">
        <f t="shared" ref="N28:N34" si="26">SUM(P28,R28,T28)</f>
        <v>0</v>
      </c>
      <c r="O28" s="181"/>
      <c r="P28" s="247"/>
      <c r="Q28" s="181"/>
      <c r="R28" s="247"/>
      <c r="S28" s="181"/>
      <c r="T28" s="247"/>
      <c r="U28" s="181"/>
      <c r="V28" s="248"/>
      <c r="W28" s="185"/>
      <c r="X28" s="185"/>
      <c r="Y28" s="185"/>
      <c r="Z28" s="181"/>
      <c r="AA28" s="249"/>
      <c r="AB28" s="185"/>
      <c r="AC28" s="185"/>
      <c r="AD28" s="185"/>
      <c r="AE28" s="185"/>
      <c r="AF28" s="181"/>
    </row>
    <row r="29" spans="1:32" ht="21.75" customHeight="1">
      <c r="A29" s="168"/>
      <c r="B29" s="214"/>
      <c r="C29" s="181"/>
      <c r="D29" s="216"/>
      <c r="E29" s="181"/>
      <c r="F29" s="247"/>
      <c r="G29" s="181"/>
      <c r="H29" s="247"/>
      <c r="I29" s="181"/>
      <c r="J29" s="247"/>
      <c r="K29" s="181"/>
      <c r="L29" s="247"/>
      <c r="M29" s="181"/>
      <c r="N29" s="236">
        <f t="shared" si="26"/>
        <v>0</v>
      </c>
      <c r="O29" s="181"/>
      <c r="P29" s="247"/>
      <c r="Q29" s="181"/>
      <c r="R29" s="247"/>
      <c r="S29" s="181"/>
      <c r="T29" s="247"/>
      <c r="U29" s="181"/>
      <c r="V29" s="248"/>
      <c r="W29" s="185"/>
      <c r="X29" s="185"/>
      <c r="Y29" s="185"/>
      <c r="Z29" s="181"/>
      <c r="AA29" s="249"/>
      <c r="AB29" s="185"/>
      <c r="AC29" s="185"/>
      <c r="AD29" s="185"/>
      <c r="AE29" s="185"/>
      <c r="AF29" s="181"/>
    </row>
    <row r="30" spans="1:32" ht="21.75" customHeight="1">
      <c r="A30" s="168"/>
      <c r="B30" s="214"/>
      <c r="C30" s="181"/>
      <c r="D30" s="216"/>
      <c r="E30" s="181"/>
      <c r="F30" s="247"/>
      <c r="G30" s="181"/>
      <c r="H30" s="247"/>
      <c r="I30" s="181"/>
      <c r="J30" s="247"/>
      <c r="K30" s="181"/>
      <c r="L30" s="247"/>
      <c r="M30" s="181"/>
      <c r="N30" s="236">
        <f t="shared" si="26"/>
        <v>0</v>
      </c>
      <c r="O30" s="181"/>
      <c r="P30" s="247"/>
      <c r="Q30" s="181"/>
      <c r="R30" s="247"/>
      <c r="S30" s="181"/>
      <c r="T30" s="247"/>
      <c r="U30" s="181"/>
      <c r="V30" s="248"/>
      <c r="W30" s="185"/>
      <c r="X30" s="185"/>
      <c r="Y30" s="185"/>
      <c r="Z30" s="181"/>
      <c r="AA30" s="249"/>
      <c r="AB30" s="185"/>
      <c r="AC30" s="185"/>
      <c r="AD30" s="185"/>
      <c r="AE30" s="185"/>
      <c r="AF30" s="181"/>
    </row>
    <row r="31" spans="1:32" ht="20.25" customHeight="1">
      <c r="A31" s="168"/>
      <c r="B31" s="214"/>
      <c r="C31" s="181"/>
      <c r="D31" s="216"/>
      <c r="E31" s="181"/>
      <c r="F31" s="247"/>
      <c r="G31" s="181"/>
      <c r="H31" s="247"/>
      <c r="I31" s="181"/>
      <c r="J31" s="247"/>
      <c r="K31" s="181"/>
      <c r="L31" s="247"/>
      <c r="M31" s="181"/>
      <c r="N31" s="236">
        <f t="shared" si="26"/>
        <v>0</v>
      </c>
      <c r="O31" s="181"/>
      <c r="P31" s="247"/>
      <c r="Q31" s="181"/>
      <c r="R31" s="247"/>
      <c r="S31" s="181"/>
      <c r="T31" s="247"/>
      <c r="U31" s="181"/>
      <c r="V31" s="248"/>
      <c r="W31" s="185"/>
      <c r="X31" s="185"/>
      <c r="Y31" s="185"/>
      <c r="Z31" s="181"/>
      <c r="AA31" s="249"/>
      <c r="AB31" s="185"/>
      <c r="AC31" s="185"/>
      <c r="AD31" s="185"/>
      <c r="AE31" s="185"/>
      <c r="AF31" s="181"/>
    </row>
    <row r="32" spans="1:32" ht="20.25" customHeight="1">
      <c r="A32" s="168"/>
      <c r="B32" s="214"/>
      <c r="C32" s="181"/>
      <c r="D32" s="216"/>
      <c r="E32" s="181"/>
      <c r="F32" s="247"/>
      <c r="G32" s="181"/>
      <c r="H32" s="247"/>
      <c r="I32" s="181"/>
      <c r="J32" s="247"/>
      <c r="K32" s="181"/>
      <c r="L32" s="247"/>
      <c r="M32" s="181"/>
      <c r="N32" s="236">
        <f t="shared" si="26"/>
        <v>0</v>
      </c>
      <c r="O32" s="181"/>
      <c r="P32" s="247"/>
      <c r="Q32" s="181"/>
      <c r="R32" s="247"/>
      <c r="S32" s="181"/>
      <c r="T32" s="247"/>
      <c r="U32" s="181"/>
      <c r="V32" s="248"/>
      <c r="W32" s="185"/>
      <c r="X32" s="185"/>
      <c r="Y32" s="185"/>
      <c r="Z32" s="181"/>
      <c r="AA32" s="249"/>
      <c r="AB32" s="185"/>
      <c r="AC32" s="185"/>
      <c r="AD32" s="185"/>
      <c r="AE32" s="185"/>
      <c r="AF32" s="181"/>
    </row>
    <row r="33" spans="1:32" ht="20.25" customHeight="1">
      <c r="A33" s="168"/>
      <c r="B33" s="214"/>
      <c r="C33" s="181"/>
      <c r="D33" s="216"/>
      <c r="E33" s="181"/>
      <c r="F33" s="247"/>
      <c r="G33" s="181"/>
      <c r="H33" s="247"/>
      <c r="I33" s="181"/>
      <c r="J33" s="247"/>
      <c r="K33" s="181"/>
      <c r="L33" s="247"/>
      <c r="M33" s="181"/>
      <c r="N33" s="236">
        <f t="shared" si="26"/>
        <v>0</v>
      </c>
      <c r="O33" s="181"/>
      <c r="P33" s="247"/>
      <c r="Q33" s="181"/>
      <c r="R33" s="247"/>
      <c r="S33" s="181"/>
      <c r="T33" s="247"/>
      <c r="U33" s="181"/>
      <c r="V33" s="248"/>
      <c r="W33" s="185"/>
      <c r="X33" s="185"/>
      <c r="Y33" s="185"/>
      <c r="Z33" s="181"/>
      <c r="AA33" s="249"/>
      <c r="AB33" s="185"/>
      <c r="AC33" s="185"/>
      <c r="AD33" s="185"/>
      <c r="AE33" s="185"/>
      <c r="AF33" s="181"/>
    </row>
    <row r="34" spans="1:32" ht="20.25" customHeight="1">
      <c r="A34" s="168"/>
      <c r="B34" s="214"/>
      <c r="C34" s="181"/>
      <c r="D34" s="216"/>
      <c r="E34" s="181"/>
      <c r="F34" s="247"/>
      <c r="G34" s="181"/>
      <c r="H34" s="247"/>
      <c r="I34" s="181"/>
      <c r="J34" s="247"/>
      <c r="K34" s="181"/>
      <c r="L34" s="247"/>
      <c r="M34" s="181"/>
      <c r="N34" s="236">
        <f t="shared" si="26"/>
        <v>0</v>
      </c>
      <c r="O34" s="181"/>
      <c r="P34" s="247"/>
      <c r="Q34" s="181"/>
      <c r="R34" s="247"/>
      <c r="S34" s="181"/>
      <c r="T34" s="247"/>
      <c r="U34" s="181"/>
      <c r="V34" s="248"/>
      <c r="W34" s="185"/>
      <c r="X34" s="185"/>
      <c r="Y34" s="185"/>
      <c r="Z34" s="181"/>
      <c r="AA34" s="249"/>
      <c r="AB34" s="185"/>
      <c r="AC34" s="185"/>
      <c r="AD34" s="185"/>
      <c r="AE34" s="185"/>
      <c r="AF34" s="181"/>
    </row>
    <row r="35" spans="1:32" ht="20.25" customHeight="1">
      <c r="A35" s="253" t="s">
        <v>255</v>
      </c>
      <c r="B35" s="185"/>
      <c r="C35" s="185"/>
      <c r="D35" s="185"/>
      <c r="E35" s="181"/>
      <c r="F35" s="250">
        <f>SUM(F28:F34)</f>
        <v>0</v>
      </c>
      <c r="G35" s="181"/>
      <c r="H35" s="250">
        <f>SUM(H28:H34)</f>
        <v>0</v>
      </c>
      <c r="I35" s="181"/>
      <c r="J35" s="250">
        <f>SUM(J28:J34)</f>
        <v>0</v>
      </c>
      <c r="K35" s="181"/>
      <c r="L35" s="250">
        <f>SUM(L28:L34)</f>
        <v>0</v>
      </c>
      <c r="M35" s="181"/>
      <c r="N35" s="250">
        <f>SUM(N28:N34)</f>
        <v>0</v>
      </c>
      <c r="O35" s="181"/>
      <c r="P35" s="250">
        <f>SUM(P28:P34)</f>
        <v>0</v>
      </c>
      <c r="Q35" s="181"/>
      <c r="R35" s="250">
        <f>SUM(R28:R34)</f>
        <v>0</v>
      </c>
      <c r="S35" s="181"/>
      <c r="T35" s="250">
        <f>SUM(T28:T34)</f>
        <v>0</v>
      </c>
      <c r="U35" s="181"/>
      <c r="V35" s="251"/>
      <c r="W35" s="185"/>
      <c r="X35" s="185"/>
      <c r="Y35" s="185"/>
      <c r="Z35" s="181"/>
      <c r="AA35" s="252"/>
      <c r="AB35" s="185"/>
      <c r="AC35" s="185"/>
      <c r="AD35" s="185"/>
      <c r="AE35" s="185"/>
      <c r="AF35" s="181"/>
    </row>
    <row r="36" spans="1:32" ht="20.25" customHeight="1">
      <c r="A36" s="166"/>
      <c r="B36" s="166"/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0.25" customHeight="1">
      <c r="A37" s="166"/>
      <c r="B37" s="166"/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0.25" customHeight="1">
      <c r="A38" s="166"/>
      <c r="B38" s="166"/>
      <c r="C38" s="166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" customHeight="1">
      <c r="A39" s="166"/>
      <c r="B39" s="212" t="s">
        <v>416</v>
      </c>
      <c r="C39" s="198"/>
      <c r="D39" s="198"/>
      <c r="E39" s="198"/>
      <c r="F39" s="198"/>
      <c r="G39" s="198"/>
      <c r="H39" s="167"/>
      <c r="I39" s="167"/>
      <c r="J39" s="254" t="s">
        <v>417</v>
      </c>
      <c r="K39" s="245"/>
      <c r="L39" s="245"/>
      <c r="M39" s="245"/>
      <c r="N39" s="245"/>
      <c r="O39" s="167"/>
      <c r="P39" s="167"/>
      <c r="Q39" s="167"/>
      <c r="R39" s="167"/>
      <c r="S39" s="167"/>
      <c r="T39" s="199" t="s">
        <v>418</v>
      </c>
      <c r="U39" s="198"/>
      <c r="V39" s="198"/>
      <c r="W39" s="198"/>
      <c r="X39" s="198"/>
      <c r="Y39" s="1"/>
      <c r="Z39" s="1"/>
      <c r="AA39" s="1"/>
      <c r="AB39" s="1"/>
      <c r="AC39" s="1"/>
      <c r="AD39" s="1"/>
      <c r="AE39" s="1"/>
      <c r="AF39" s="1"/>
    </row>
    <row r="40" spans="1:32" ht="18.75" customHeight="1">
      <c r="A40" s="6"/>
      <c r="B40" s="199" t="s">
        <v>419</v>
      </c>
      <c r="C40" s="198"/>
      <c r="D40" s="198"/>
      <c r="E40" s="198"/>
      <c r="F40" s="198"/>
      <c r="G40" s="198"/>
      <c r="H40" s="106"/>
      <c r="I40" s="106"/>
      <c r="J40" s="199" t="s">
        <v>142</v>
      </c>
      <c r="K40" s="198"/>
      <c r="L40" s="198"/>
      <c r="M40" s="198"/>
      <c r="N40" s="198"/>
      <c r="O40" s="6"/>
      <c r="P40" s="6"/>
      <c r="Q40" s="6"/>
      <c r="R40" s="6"/>
      <c r="S40" s="1"/>
      <c r="T40" s="199"/>
      <c r="U40" s="198"/>
      <c r="V40" s="198"/>
      <c r="W40" s="198"/>
      <c r="X40" s="198"/>
      <c r="Y40" s="6"/>
      <c r="Z40" s="6"/>
      <c r="AA40" s="6"/>
      <c r="AB40" s="6"/>
      <c r="AC40" s="6"/>
      <c r="AD40" s="6"/>
      <c r="AE40" s="6"/>
      <c r="AF40" s="6"/>
    </row>
    <row r="41" spans="1:32" ht="16.5" customHeight="1">
      <c r="A41" s="169"/>
      <c r="B41" s="169"/>
      <c r="C41" s="170"/>
      <c r="D41" s="169"/>
      <c r="E41" s="169"/>
      <c r="F41" s="171"/>
      <c r="G41" s="171"/>
      <c r="H41" s="171"/>
      <c r="I41" s="171"/>
      <c r="J41" s="171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</row>
    <row r="42" spans="1:32" ht="18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8.75" customHeight="1">
      <c r="A43" s="1"/>
      <c r="B43" s="1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customHeight="1">
      <c r="A44" s="1"/>
      <c r="B44" s="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customHeight="1">
      <c r="A45" s="1"/>
      <c r="B45" s="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8.75" customHeight="1">
      <c r="A46" s="1"/>
      <c r="B46" s="1"/>
      <c r="C46" s="16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9.5" customHeight="1">
      <c r="A49" s="1"/>
      <c r="B49" s="1"/>
      <c r="C49" s="17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9.5" customHeight="1">
      <c r="A50" s="1"/>
      <c r="B50" s="1"/>
      <c r="C50" s="17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9.5" customHeight="1">
      <c r="A51" s="1"/>
      <c r="B51" s="1"/>
      <c r="C51" s="17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9.5" customHeight="1">
      <c r="A52" s="1"/>
      <c r="B52" s="1"/>
      <c r="C52" s="17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9.5" customHeight="1">
      <c r="A53" s="1"/>
      <c r="B53" s="1"/>
      <c r="C53" s="17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9.5" customHeight="1">
      <c r="A54" s="1"/>
      <c r="B54" s="1"/>
      <c r="C54" s="17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9.5" customHeight="1">
      <c r="A55" s="1"/>
      <c r="B55" s="1"/>
      <c r="C55" s="17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166">
    <mergeCell ref="P33:Q33"/>
    <mergeCell ref="R33:S33"/>
    <mergeCell ref="T33:U33"/>
    <mergeCell ref="V33:Z33"/>
    <mergeCell ref="AA33:AF33"/>
    <mergeCell ref="B33:C33"/>
    <mergeCell ref="D33:E33"/>
    <mergeCell ref="F33:G33"/>
    <mergeCell ref="H33:I33"/>
    <mergeCell ref="J33:K33"/>
    <mergeCell ref="L33:M33"/>
    <mergeCell ref="N33:O33"/>
    <mergeCell ref="P32:Q32"/>
    <mergeCell ref="R32:S32"/>
    <mergeCell ref="T32:U32"/>
    <mergeCell ref="V32:Z32"/>
    <mergeCell ref="AA32:AF32"/>
    <mergeCell ref="B32:C32"/>
    <mergeCell ref="D32:E32"/>
    <mergeCell ref="F32:G32"/>
    <mergeCell ref="H32:I32"/>
    <mergeCell ref="J32:K32"/>
    <mergeCell ref="L32:M32"/>
    <mergeCell ref="N32:O32"/>
    <mergeCell ref="P31:Q31"/>
    <mergeCell ref="R31:S31"/>
    <mergeCell ref="T31:U31"/>
    <mergeCell ref="V31:Z31"/>
    <mergeCell ref="AA31:AF31"/>
    <mergeCell ref="B31:C31"/>
    <mergeCell ref="D31:E31"/>
    <mergeCell ref="F31:G31"/>
    <mergeCell ref="H31:I31"/>
    <mergeCell ref="J31:K31"/>
    <mergeCell ref="L31:M31"/>
    <mergeCell ref="N31:O31"/>
    <mergeCell ref="P30:Q30"/>
    <mergeCell ref="R30:S30"/>
    <mergeCell ref="T30:U30"/>
    <mergeCell ref="V30:Z30"/>
    <mergeCell ref="AA30:AF30"/>
    <mergeCell ref="B30:C30"/>
    <mergeCell ref="D30:E30"/>
    <mergeCell ref="F30:G30"/>
    <mergeCell ref="H30:I30"/>
    <mergeCell ref="J30:K30"/>
    <mergeCell ref="L30:M30"/>
    <mergeCell ref="N30:O30"/>
    <mergeCell ref="B11:I11"/>
    <mergeCell ref="B12:I12"/>
    <mergeCell ref="B13:I13"/>
    <mergeCell ref="B14:I14"/>
    <mergeCell ref="B15:I15"/>
    <mergeCell ref="A16:I16"/>
    <mergeCell ref="A17:I17"/>
    <mergeCell ref="A24:A26"/>
    <mergeCell ref="B24:C26"/>
    <mergeCell ref="D24:E26"/>
    <mergeCell ref="F24:G26"/>
    <mergeCell ref="H24:I26"/>
    <mergeCell ref="W5:Y5"/>
    <mergeCell ref="AA5:AC5"/>
    <mergeCell ref="A6:A8"/>
    <mergeCell ref="B6:I8"/>
    <mergeCell ref="J6:M6"/>
    <mergeCell ref="N6:Q6"/>
    <mergeCell ref="R6:U6"/>
    <mergeCell ref="B9:I9"/>
    <mergeCell ref="B10:I10"/>
    <mergeCell ref="V24:Z26"/>
    <mergeCell ref="AA24:AF26"/>
    <mergeCell ref="L25:M26"/>
    <mergeCell ref="N25:O26"/>
    <mergeCell ref="P25:U25"/>
    <mergeCell ref="T26:U26"/>
    <mergeCell ref="V6:Y6"/>
    <mergeCell ref="Z6:AC6"/>
    <mergeCell ref="X7:X8"/>
    <mergeCell ref="Y7:Y8"/>
    <mergeCell ref="Z7:Z8"/>
    <mergeCell ref="AA7:AA8"/>
    <mergeCell ref="AB7:AB8"/>
    <mergeCell ref="AC7:AC8"/>
    <mergeCell ref="B39:G39"/>
    <mergeCell ref="J39:N39"/>
    <mergeCell ref="T39:X39"/>
    <mergeCell ref="B40:G40"/>
    <mergeCell ref="J40:N40"/>
    <mergeCell ref="T40:X40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P26:Q26"/>
    <mergeCell ref="R26:S26"/>
    <mergeCell ref="J24:K26"/>
    <mergeCell ref="L24:U24"/>
    <mergeCell ref="P29:Q29"/>
    <mergeCell ref="R29:S29"/>
    <mergeCell ref="T29:U29"/>
    <mergeCell ref="V29:Z29"/>
    <mergeCell ref="AA29:AF29"/>
    <mergeCell ref="B29:C29"/>
    <mergeCell ref="D29:E29"/>
    <mergeCell ref="F29:G29"/>
    <mergeCell ref="H29:I29"/>
    <mergeCell ref="J29:K29"/>
    <mergeCell ref="L29:M29"/>
    <mergeCell ref="N29:O29"/>
    <mergeCell ref="P28:Q28"/>
    <mergeCell ref="R28:S28"/>
    <mergeCell ref="T28:U28"/>
    <mergeCell ref="V28:Z28"/>
    <mergeCell ref="AA28:AF28"/>
    <mergeCell ref="B28:C28"/>
    <mergeCell ref="D28:E28"/>
    <mergeCell ref="F28:G28"/>
    <mergeCell ref="H28:I28"/>
    <mergeCell ref="J28:K28"/>
    <mergeCell ref="L28:M28"/>
    <mergeCell ref="N28:O28"/>
    <mergeCell ref="P27:Q27"/>
    <mergeCell ref="R27:S27"/>
    <mergeCell ref="T27:U27"/>
    <mergeCell ref="V27:Z27"/>
    <mergeCell ref="AA27:AF27"/>
    <mergeCell ref="B27:C27"/>
    <mergeCell ref="D27:E27"/>
    <mergeCell ref="F27:G27"/>
    <mergeCell ref="H27:I27"/>
    <mergeCell ref="J27:K27"/>
    <mergeCell ref="L27:M27"/>
    <mergeCell ref="N27:O27"/>
    <mergeCell ref="R35:S35"/>
    <mergeCell ref="T35:U35"/>
    <mergeCell ref="V35:Z35"/>
    <mergeCell ref="AA35:AF35"/>
    <mergeCell ref="A35:E35"/>
    <mergeCell ref="F35:G35"/>
    <mergeCell ref="H35:I35"/>
    <mergeCell ref="J35:K35"/>
    <mergeCell ref="L35:M35"/>
    <mergeCell ref="N35:O35"/>
    <mergeCell ref="P35:Q35"/>
    <mergeCell ref="P34:Q34"/>
    <mergeCell ref="R34:S34"/>
    <mergeCell ref="T34:U34"/>
    <mergeCell ref="V34:Z34"/>
    <mergeCell ref="AA34:AF34"/>
    <mergeCell ref="B34:C34"/>
    <mergeCell ref="D34:E34"/>
    <mergeCell ref="F34:G34"/>
    <mergeCell ref="H34:I34"/>
    <mergeCell ref="J34:K34"/>
    <mergeCell ref="L34:M34"/>
    <mergeCell ref="N34:O34"/>
  </mergeCells>
  <pageMargins left="0.25" right="0.25" top="0.75" bottom="0.75" header="0.3" footer="0.3"/>
  <pageSetup scale="32" fitToHeight="0" orientation="landscape" r:id="rId1"/>
  <headerFooter>
    <oddHeader>&amp;RПродовження додатка 3 Таблиця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Осн. фін. пок.</vt:lpstr>
      <vt:lpstr>І. Інф. до звіт.</vt:lpstr>
      <vt:lpstr>ІІІ. Рух грош. коштів</vt:lpstr>
      <vt:lpstr>ІІ. Розр. з бюджетом</vt:lpstr>
      <vt:lpstr>IV кап.інв. V кред.</vt:lpstr>
      <vt:lpstr>VI-VII джер.кап.інв.</vt:lpstr>
      <vt:lpstr>'Осн. фін. пок.'!Print_Area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2025-02-25T11:02:36Z</cp:lastPrinted>
  <dcterms:created xsi:type="dcterms:W3CDTF">2003-03-13T16:00:22Z</dcterms:created>
  <dcterms:modified xsi:type="dcterms:W3CDTF">2025-03-12T08:28:43Z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DF87FD31CD2945B5B9794EEF9FEDC0E1</vt:lpwstr>
  </property>
  <property fmtid="{D5CDD505-2E9C-101B-9397-08002B2CF9AE}" pid="3" name="KSOProductBuildVer">
    <vt:lpwstr>1049-11.2.0.11486</vt:lpwstr>
  </property>
</Properties>
</file>